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yoko\Downloads\ダウンロード資料\済\"/>
    </mc:Choice>
  </mc:AlternateContent>
  <bookViews>
    <workbookView xWindow="0" yWindow="0" windowWidth="22320" windowHeight="8535"/>
  </bookViews>
  <sheets>
    <sheet name="標準モデル" sheetId="32" r:id="rId1"/>
    <sheet name="最遅モデル" sheetId="36" r:id="rId2"/>
    <sheet name="事務職モデル" sheetId="37" r:id="rId3"/>
    <sheet name="グラフ" sheetId="21" r:id="rId4"/>
  </sheets>
  <definedNames>
    <definedName name="_xlnm.Print_Area" localSheetId="1">最遅モデル!$A$1:$V$58</definedName>
    <definedName name="_xlnm.Print_Area" localSheetId="2">事務職モデル!$A$1:$V$58</definedName>
    <definedName name="_xlnm.Print_Area" localSheetId="0">標準モデル!$A$1:$V$57</definedName>
  </definedNames>
  <calcPr calcId="152511"/>
</workbook>
</file>

<file path=xl/calcChain.xml><?xml version="1.0" encoding="utf-8"?>
<calcChain xmlns="http://schemas.openxmlformats.org/spreadsheetml/2006/main">
  <c r="M48" i="37" l="1"/>
  <c r="M47" i="37"/>
  <c r="M46" i="37"/>
  <c r="M45" i="37"/>
  <c r="M44" i="37"/>
  <c r="M43" i="37"/>
  <c r="M42" i="37"/>
  <c r="M41" i="37"/>
  <c r="M40" i="37"/>
  <c r="M39" i="37"/>
  <c r="M38" i="37"/>
  <c r="M37" i="37"/>
  <c r="M36" i="37"/>
  <c r="M35" i="37"/>
  <c r="H35" i="37"/>
  <c r="M34" i="37"/>
  <c r="M33" i="37"/>
  <c r="M32" i="37"/>
  <c r="M31" i="37"/>
  <c r="M30" i="37"/>
  <c r="M29" i="37"/>
  <c r="M28" i="37"/>
  <c r="M27" i="37"/>
  <c r="M26" i="37"/>
  <c r="M25" i="37"/>
  <c r="M24" i="37"/>
  <c r="M23" i="37"/>
  <c r="M22" i="37"/>
  <c r="M21" i="37"/>
  <c r="M20" i="37"/>
  <c r="M19" i="37"/>
  <c r="M18" i="37"/>
  <c r="M17" i="37"/>
  <c r="M16" i="37"/>
  <c r="M15" i="37"/>
  <c r="M14" i="37"/>
  <c r="M13" i="37"/>
  <c r="M12" i="37"/>
  <c r="M11" i="37"/>
  <c r="I11" i="37"/>
  <c r="M10" i="37"/>
  <c r="I10" i="37"/>
  <c r="M9" i="37"/>
  <c r="I9" i="37"/>
  <c r="M8" i="37"/>
  <c r="I8" i="37"/>
  <c r="M7" i="37"/>
  <c r="N7" i="37" s="1"/>
  <c r="N8" i="37" s="1"/>
  <c r="N9" i="37" s="1"/>
  <c r="N10" i="37" s="1"/>
  <c r="N11" i="37" s="1"/>
  <c r="N12" i="37" s="1"/>
  <c r="N13" i="37" s="1"/>
  <c r="N14" i="37" s="1"/>
  <c r="N15" i="37" s="1"/>
  <c r="N16" i="37" s="1"/>
  <c r="N17" i="37" s="1"/>
  <c r="N18" i="37" s="1"/>
  <c r="N19" i="37" s="1"/>
  <c r="N20" i="37" s="1"/>
  <c r="N21" i="37" s="1"/>
  <c r="I7" i="37"/>
  <c r="M6" i="37"/>
  <c r="N6" i="37" s="1"/>
  <c r="I6" i="37"/>
  <c r="J6" i="37" s="1"/>
  <c r="M48" i="36"/>
  <c r="M47" i="36"/>
  <c r="M46" i="36"/>
  <c r="M45" i="36"/>
  <c r="M44" i="36"/>
  <c r="M43" i="36"/>
  <c r="M42" i="36"/>
  <c r="M41" i="36"/>
  <c r="M40" i="36"/>
  <c r="M39" i="36"/>
  <c r="M38" i="36"/>
  <c r="M37" i="36"/>
  <c r="M36" i="36"/>
  <c r="M35" i="36"/>
  <c r="M34" i="36"/>
  <c r="M33" i="36"/>
  <c r="M32" i="36"/>
  <c r="M31" i="36"/>
  <c r="M30" i="36"/>
  <c r="M29" i="36"/>
  <c r="M28" i="36"/>
  <c r="M27" i="36"/>
  <c r="M26" i="36"/>
  <c r="M25" i="36"/>
  <c r="M24" i="36"/>
  <c r="M23" i="36"/>
  <c r="M22" i="36"/>
  <c r="M21" i="36"/>
  <c r="M20" i="36"/>
  <c r="M19" i="36"/>
  <c r="M18" i="36"/>
  <c r="M17" i="36"/>
  <c r="M16" i="36"/>
  <c r="M15" i="36"/>
  <c r="M14" i="36"/>
  <c r="M13" i="36"/>
  <c r="M12" i="36"/>
  <c r="M11" i="36"/>
  <c r="M10" i="36"/>
  <c r="M9" i="36"/>
  <c r="M8" i="36"/>
  <c r="M7" i="36"/>
  <c r="M6" i="36"/>
  <c r="N6" i="36" s="1"/>
  <c r="M48" i="32"/>
  <c r="M47" i="32"/>
  <c r="M46" i="32"/>
  <c r="M45" i="32"/>
  <c r="M44" i="32"/>
  <c r="M43" i="32"/>
  <c r="M42" i="32"/>
  <c r="M41" i="32"/>
  <c r="M40" i="32"/>
  <c r="M39" i="32"/>
  <c r="M38" i="32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N6" i="32" s="1"/>
  <c r="I12" i="36"/>
  <c r="I11" i="36"/>
  <c r="I10" i="36"/>
  <c r="I9" i="36"/>
  <c r="I8" i="36"/>
  <c r="I7" i="36"/>
  <c r="I6" i="36"/>
  <c r="J6" i="36" s="1"/>
  <c r="J7" i="36" s="1"/>
  <c r="J8" i="36" s="1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J6" i="32"/>
  <c r="D42" i="37"/>
  <c r="D43" i="37"/>
  <c r="D44" i="37" s="1"/>
  <c r="D45" i="37"/>
  <c r="C38" i="37"/>
  <c r="F36" i="37"/>
  <c r="F37" i="37" s="1"/>
  <c r="G37" i="37" s="1"/>
  <c r="D36" i="37"/>
  <c r="G35" i="37"/>
  <c r="D31" i="37"/>
  <c r="D26" i="37"/>
  <c r="D21" i="37"/>
  <c r="D15" i="37"/>
  <c r="D16" i="37"/>
  <c r="D17" i="37" s="1"/>
  <c r="D18" i="37" s="1"/>
  <c r="D19" i="37" s="1"/>
  <c r="A12" i="37"/>
  <c r="I12" i="37" s="1"/>
  <c r="A13" i="37"/>
  <c r="A14" i="37" s="1"/>
  <c r="F7" i="37"/>
  <c r="F8" i="37"/>
  <c r="F9" i="37" s="1"/>
  <c r="B7" i="37"/>
  <c r="B8" i="37" s="1"/>
  <c r="B9" i="37" s="1"/>
  <c r="B10" i="37" s="1"/>
  <c r="B11" i="37"/>
  <c r="B12" i="37" s="1"/>
  <c r="B13" i="37" s="1"/>
  <c r="B14" i="37" s="1"/>
  <c r="B15" i="37"/>
  <c r="B16" i="37" s="1"/>
  <c r="B17" i="37" s="1"/>
  <c r="B18" i="37" s="1"/>
  <c r="B19" i="37" s="1"/>
  <c r="B20" i="37" s="1"/>
  <c r="B21" i="37" s="1"/>
  <c r="B22" i="37" s="1"/>
  <c r="B23" i="37" s="1"/>
  <c r="B24" i="37" s="1"/>
  <c r="B25" i="37" s="1"/>
  <c r="B26" i="37" s="1"/>
  <c r="B27" i="37" s="1"/>
  <c r="B28" i="37" s="1"/>
  <c r="B29" i="37" s="1"/>
  <c r="B30" i="37" s="1"/>
  <c r="B31" i="37" s="1"/>
  <c r="B32" i="37" s="1"/>
  <c r="B33" i="37" s="1"/>
  <c r="B34" i="37" s="1"/>
  <c r="B35" i="37" s="1"/>
  <c r="B36" i="37" s="1"/>
  <c r="B37" i="37" s="1"/>
  <c r="B38" i="37" s="1"/>
  <c r="B39" i="37" s="1"/>
  <c r="B40" i="37" s="1"/>
  <c r="B41" i="37" s="1"/>
  <c r="B42" i="37" s="1"/>
  <c r="B43" i="37" s="1"/>
  <c r="B44" i="37" s="1"/>
  <c r="B45" i="37" s="1"/>
  <c r="B46" i="37" s="1"/>
  <c r="B47" i="37" s="1"/>
  <c r="B48" i="37" s="1"/>
  <c r="G6" i="37"/>
  <c r="H6" i="37" s="1"/>
  <c r="D42" i="36"/>
  <c r="D43" i="36" s="1"/>
  <c r="D44" i="36" s="1"/>
  <c r="D45" i="36" s="1"/>
  <c r="C38" i="36"/>
  <c r="D36" i="36"/>
  <c r="D31" i="36"/>
  <c r="D26" i="36"/>
  <c r="D21" i="36"/>
  <c r="D19" i="36"/>
  <c r="D15" i="36"/>
  <c r="D16" i="36"/>
  <c r="D17" i="36" s="1"/>
  <c r="D18" i="36" s="1"/>
  <c r="A12" i="36"/>
  <c r="A13" i="36"/>
  <c r="F36" i="36"/>
  <c r="G36" i="36" s="1"/>
  <c r="H36" i="36" s="1"/>
  <c r="G35" i="36"/>
  <c r="H35" i="36"/>
  <c r="F7" i="36"/>
  <c r="F8" i="36"/>
  <c r="B7" i="36"/>
  <c r="B8" i="36"/>
  <c r="B9" i="36" s="1"/>
  <c r="B10" i="36" s="1"/>
  <c r="B11" i="36" s="1"/>
  <c r="B12" i="36" s="1"/>
  <c r="B13" i="36" s="1"/>
  <c r="B14" i="36" s="1"/>
  <c r="B15" i="36" s="1"/>
  <c r="B16" i="36" s="1"/>
  <c r="B17" i="36" s="1"/>
  <c r="B18" i="36" s="1"/>
  <c r="B19" i="36" s="1"/>
  <c r="B20" i="36" s="1"/>
  <c r="B21" i="36" s="1"/>
  <c r="B22" i="36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G6" i="36"/>
  <c r="H6" i="36"/>
  <c r="K6" i="36" s="1"/>
  <c r="F36" i="32"/>
  <c r="F37" i="32" s="1"/>
  <c r="F38" i="32" s="1"/>
  <c r="F7" i="32"/>
  <c r="G6" i="32"/>
  <c r="H6" i="32" s="1"/>
  <c r="B7" i="32"/>
  <c r="B8" i="32" s="1"/>
  <c r="B9" i="32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G8" i="37"/>
  <c r="H8" i="37" s="1"/>
  <c r="F38" i="37"/>
  <c r="H37" i="37"/>
  <c r="G7" i="37"/>
  <c r="H7" i="37"/>
  <c r="C39" i="37"/>
  <c r="G36" i="37"/>
  <c r="H36" i="37"/>
  <c r="G8" i="36"/>
  <c r="H8" i="36" s="1"/>
  <c r="F9" i="36"/>
  <c r="G7" i="36"/>
  <c r="H7" i="36" s="1"/>
  <c r="K7" i="36" s="1"/>
  <c r="F37" i="36"/>
  <c r="G35" i="32"/>
  <c r="H35" i="32" s="1"/>
  <c r="G36" i="32"/>
  <c r="H36" i="32" s="1"/>
  <c r="G37" i="32"/>
  <c r="H37" i="32" s="1"/>
  <c r="K6" i="37"/>
  <c r="F38" i="36"/>
  <c r="F39" i="36" s="1"/>
  <c r="F40" i="36" s="1"/>
  <c r="G37" i="36"/>
  <c r="H37" i="36"/>
  <c r="I13" i="37"/>
  <c r="I14" i="37"/>
  <c r="A15" i="37"/>
  <c r="F41" i="36"/>
  <c r="F42" i="36"/>
  <c r="F43" i="36" s="1"/>
  <c r="F44" i="36" s="1"/>
  <c r="F45" i="36"/>
  <c r="F46" i="36" s="1"/>
  <c r="N7" i="32"/>
  <c r="N8" i="32"/>
  <c r="N9" i="32"/>
  <c r="N10" i="32" s="1"/>
  <c r="N11" i="32" s="1"/>
  <c r="N12" i="32"/>
  <c r="N13" i="32"/>
  <c r="N14" i="32" s="1"/>
  <c r="N15" i="32" s="1"/>
  <c r="N16" i="32" s="1"/>
  <c r="N17" i="32" s="1"/>
  <c r="N18" i="32" s="1"/>
  <c r="N19" i="32" s="1"/>
  <c r="N20" i="32" s="1"/>
  <c r="N21" i="32" s="1"/>
  <c r="N22" i="32" s="1"/>
  <c r="N23" i="32" s="1"/>
  <c r="N24" i="32" s="1"/>
  <c r="N25" i="32" s="1"/>
  <c r="N26" i="32" s="1"/>
  <c r="N27" i="32" s="1"/>
  <c r="N28" i="32" s="1"/>
  <c r="N29" i="32" s="1"/>
  <c r="N30" i="32" s="1"/>
  <c r="N31" i="32" s="1"/>
  <c r="N32" i="32" s="1"/>
  <c r="N33" i="32" s="1"/>
  <c r="N34" i="32" s="1"/>
  <c r="N35" i="32" s="1"/>
  <c r="N36" i="32" s="1"/>
  <c r="N37" i="32" s="1"/>
  <c r="N38" i="32" s="1"/>
  <c r="N39" i="32" s="1"/>
  <c r="N40" i="32" s="1"/>
  <c r="N41" i="32" s="1"/>
  <c r="N42" i="32" s="1"/>
  <c r="N43" i="32" s="1"/>
  <c r="N44" i="32" s="1"/>
  <c r="N45" i="32" s="1"/>
  <c r="N46" i="32" s="1"/>
  <c r="N47" i="32" s="1"/>
  <c r="N48" i="32" s="1"/>
  <c r="O6" i="36"/>
  <c r="P6" i="36" s="1"/>
  <c r="T6" i="36" s="1"/>
  <c r="N7" i="36"/>
  <c r="J7" i="32"/>
  <c r="K6" i="32"/>
  <c r="O6" i="32"/>
  <c r="N8" i="36"/>
  <c r="O7" i="36"/>
  <c r="U6" i="36"/>
  <c r="R6" i="36"/>
  <c r="O7" i="32"/>
  <c r="J8" i="32"/>
  <c r="J9" i="32" s="1"/>
  <c r="N9" i="36"/>
  <c r="O8" i="32"/>
  <c r="P7" i="32"/>
  <c r="T7" i="32"/>
  <c r="U7" i="32" s="1"/>
  <c r="R7" i="32"/>
  <c r="N10" i="36"/>
  <c r="J10" i="32"/>
  <c r="N11" i="36"/>
  <c r="N12" i="36" s="1"/>
  <c r="N13" i="36" s="1"/>
  <c r="N14" i="36"/>
  <c r="N15" i="36"/>
  <c r="N16" i="36" s="1"/>
  <c r="N17" i="36" s="1"/>
  <c r="N18" i="36" s="1"/>
  <c r="N19" i="36" s="1"/>
  <c r="N20" i="36" s="1"/>
  <c r="N21" i="36" s="1"/>
  <c r="N22" i="36" s="1"/>
  <c r="N23" i="36" s="1"/>
  <c r="N24" i="36" s="1"/>
  <c r="N25" i="36" s="1"/>
  <c r="N26" i="36" s="1"/>
  <c r="N27" i="36" s="1"/>
  <c r="N28" i="36" s="1"/>
  <c r="N29" i="36" s="1"/>
  <c r="N30" i="36" s="1"/>
  <c r="N31" i="36" s="1"/>
  <c r="N32" i="36" s="1"/>
  <c r="N33" i="36" s="1"/>
  <c r="N34" i="36" s="1"/>
  <c r="N35" i="36" s="1"/>
  <c r="N36" i="36" s="1"/>
  <c r="N37" i="36" s="1"/>
  <c r="N38" i="36" s="1"/>
  <c r="N39" i="36" s="1"/>
  <c r="N40" i="36" s="1"/>
  <c r="N41" i="36" s="1"/>
  <c r="N42" i="36" s="1"/>
  <c r="N43" i="36" s="1"/>
  <c r="N44" i="36" s="1"/>
  <c r="N45" i="36" s="1"/>
  <c r="N46" i="36" s="1"/>
  <c r="N47" i="36" s="1"/>
  <c r="N48" i="36" s="1"/>
  <c r="N22" i="37" l="1"/>
  <c r="N23" i="37" s="1"/>
  <c r="N24" i="37" s="1"/>
  <c r="N25" i="37" s="1"/>
  <c r="N26" i="37" s="1"/>
  <c r="N27" i="37" s="1"/>
  <c r="N28" i="37" s="1"/>
  <c r="N29" i="37" s="1"/>
  <c r="N30" i="37" s="1"/>
  <c r="N31" i="37" s="1"/>
  <c r="N32" i="37" s="1"/>
  <c r="N33" i="37" s="1"/>
  <c r="N34" i="37" s="1"/>
  <c r="N35" i="37" s="1"/>
  <c r="N36" i="37" s="1"/>
  <c r="N37" i="37" s="1"/>
  <c r="N38" i="37" s="1"/>
  <c r="N39" i="37" s="1"/>
  <c r="N40" i="37" s="1"/>
  <c r="N41" i="37" s="1"/>
  <c r="N42" i="37" s="1"/>
  <c r="N43" i="37" s="1"/>
  <c r="N44" i="37" s="1"/>
  <c r="N45" i="37" s="1"/>
  <c r="N46" i="37" s="1"/>
  <c r="N47" i="37" s="1"/>
  <c r="N48" i="37" s="1"/>
  <c r="J11" i="32"/>
  <c r="O10" i="32"/>
  <c r="P8" i="32"/>
  <c r="T8" i="32" s="1"/>
  <c r="U8" i="32" s="1"/>
  <c r="R7" i="36"/>
  <c r="P7" i="36"/>
  <c r="T7" i="36" s="1"/>
  <c r="U7" i="36" s="1"/>
  <c r="Q7" i="36"/>
  <c r="F47" i="36"/>
  <c r="G46" i="36"/>
  <c r="H46" i="36" s="1"/>
  <c r="O9" i="32"/>
  <c r="F39" i="32"/>
  <c r="G38" i="32"/>
  <c r="H38" i="32" s="1"/>
  <c r="J9" i="36"/>
  <c r="K8" i="36"/>
  <c r="O8" i="36"/>
  <c r="R8" i="36"/>
  <c r="R6" i="32"/>
  <c r="P6" i="32"/>
  <c r="T6" i="32" s="1"/>
  <c r="U6" i="32" s="1"/>
  <c r="R8" i="32"/>
  <c r="Q6" i="32"/>
  <c r="Q6" i="36"/>
  <c r="I15" i="37"/>
  <c r="A16" i="37"/>
  <c r="I13" i="36"/>
  <c r="A14" i="36"/>
  <c r="F10" i="36"/>
  <c r="G9" i="36"/>
  <c r="H9" i="36" s="1"/>
  <c r="K9" i="36" s="1"/>
  <c r="C39" i="36"/>
  <c r="G38" i="36"/>
  <c r="H38" i="36" s="1"/>
  <c r="J7" i="37"/>
  <c r="O6" i="37"/>
  <c r="C40" i="37"/>
  <c r="F39" i="37"/>
  <c r="F40" i="37" s="1"/>
  <c r="F41" i="37" s="1"/>
  <c r="F42" i="37" s="1"/>
  <c r="F43" i="37" s="1"/>
  <c r="F44" i="37" s="1"/>
  <c r="F45" i="37" s="1"/>
  <c r="F46" i="37" s="1"/>
  <c r="G38" i="37"/>
  <c r="H38" i="37" s="1"/>
  <c r="G7" i="32"/>
  <c r="H7" i="32" s="1"/>
  <c r="F8" i="32"/>
  <c r="F10" i="37"/>
  <c r="G9" i="37"/>
  <c r="H9" i="37" s="1"/>
  <c r="G10" i="37" l="1"/>
  <c r="H10" i="37" s="1"/>
  <c r="F11" i="37"/>
  <c r="R7" i="37"/>
  <c r="J8" i="37"/>
  <c r="O7" i="37"/>
  <c r="P9" i="32"/>
  <c r="T9" i="32" s="1"/>
  <c r="U9" i="32" s="1"/>
  <c r="G10" i="36"/>
  <c r="H10" i="36" s="1"/>
  <c r="F11" i="36"/>
  <c r="I16" i="37"/>
  <c r="A17" i="37"/>
  <c r="Q8" i="36"/>
  <c r="P8" i="36"/>
  <c r="T8" i="36" s="1"/>
  <c r="U8" i="36" s="1"/>
  <c r="G39" i="32"/>
  <c r="H39" i="32" s="1"/>
  <c r="F40" i="32"/>
  <c r="P10" i="32"/>
  <c r="T10" i="32" s="1"/>
  <c r="U10" i="32" s="1"/>
  <c r="G46" i="37"/>
  <c r="H46" i="37" s="1"/>
  <c r="F47" i="37"/>
  <c r="F9" i="32"/>
  <c r="G8" i="32"/>
  <c r="H8" i="32" s="1"/>
  <c r="K7" i="37"/>
  <c r="K7" i="32"/>
  <c r="Q7" i="32"/>
  <c r="G40" i="37"/>
  <c r="H40" i="37" s="1"/>
  <c r="C41" i="37"/>
  <c r="C40" i="36"/>
  <c r="G39" i="36"/>
  <c r="H39" i="36" s="1"/>
  <c r="G47" i="36"/>
  <c r="H47" i="36" s="1"/>
  <c r="F48" i="36"/>
  <c r="G48" i="36" s="1"/>
  <c r="H48" i="36" s="1"/>
  <c r="J12" i="32"/>
  <c r="R11" i="32"/>
  <c r="O11" i="32"/>
  <c r="Q6" i="37"/>
  <c r="R6" i="37"/>
  <c r="P6" i="37"/>
  <c r="T6" i="37" s="1"/>
  <c r="U6" i="37" s="1"/>
  <c r="G39" i="37"/>
  <c r="H39" i="37" s="1"/>
  <c r="I14" i="36"/>
  <c r="A15" i="36"/>
  <c r="J10" i="36"/>
  <c r="O9" i="36"/>
  <c r="R9" i="36"/>
  <c r="R9" i="32"/>
  <c r="R10" i="32"/>
  <c r="A16" i="36" l="1"/>
  <c r="I15" i="36"/>
  <c r="G9" i="32"/>
  <c r="H9" i="32" s="1"/>
  <c r="F10" i="32"/>
  <c r="O12" i="32"/>
  <c r="J13" i="32"/>
  <c r="R12" i="32"/>
  <c r="C41" i="36"/>
  <c r="G40" i="36"/>
  <c r="H40" i="36" s="1"/>
  <c r="F12" i="36"/>
  <c r="G11" i="36"/>
  <c r="H11" i="36" s="1"/>
  <c r="F12" i="37"/>
  <c r="G11" i="37"/>
  <c r="H11" i="37" s="1"/>
  <c r="Q9" i="36"/>
  <c r="P9" i="36"/>
  <c r="T9" i="36" s="1"/>
  <c r="U9" i="36" s="1"/>
  <c r="G41" i="37"/>
  <c r="H41" i="37" s="1"/>
  <c r="C42" i="37"/>
  <c r="F48" i="37"/>
  <c r="G48" i="37" s="1"/>
  <c r="H48" i="37" s="1"/>
  <c r="G47" i="37"/>
  <c r="H47" i="37" s="1"/>
  <c r="K10" i="36"/>
  <c r="P7" i="37"/>
  <c r="T7" i="37" s="1"/>
  <c r="U7" i="37" s="1"/>
  <c r="Q7" i="37"/>
  <c r="J11" i="36"/>
  <c r="O10" i="36"/>
  <c r="R10" i="36"/>
  <c r="P11" i="32"/>
  <c r="T11" i="32" s="1"/>
  <c r="U11" i="32" s="1"/>
  <c r="K8" i="32"/>
  <c r="Q8" i="32"/>
  <c r="F41" i="32"/>
  <c r="G40" i="32"/>
  <c r="H40" i="32" s="1"/>
  <c r="I17" i="37"/>
  <c r="A18" i="37"/>
  <c r="J9" i="37"/>
  <c r="O8" i="37"/>
  <c r="K8" i="37"/>
  <c r="J12" i="36" l="1"/>
  <c r="R11" i="36"/>
  <c r="O11" i="36"/>
  <c r="C43" i="37"/>
  <c r="G42" i="37"/>
  <c r="H42" i="37" s="1"/>
  <c r="F13" i="37"/>
  <c r="G12" i="37"/>
  <c r="H12" i="37" s="1"/>
  <c r="K11" i="36"/>
  <c r="K9" i="32"/>
  <c r="Q9" i="32"/>
  <c r="C42" i="36"/>
  <c r="G41" i="36"/>
  <c r="H41" i="36" s="1"/>
  <c r="J10" i="37"/>
  <c r="R9" i="37"/>
  <c r="O9" i="37"/>
  <c r="K9" i="37"/>
  <c r="F13" i="36"/>
  <c r="G12" i="36"/>
  <c r="H12" i="36" s="1"/>
  <c r="K12" i="36" s="1"/>
  <c r="O13" i="32"/>
  <c r="R13" i="32" s="1"/>
  <c r="J14" i="32"/>
  <c r="Q8" i="37"/>
  <c r="P8" i="37"/>
  <c r="T8" i="37" s="1"/>
  <c r="U8" i="37" s="1"/>
  <c r="G10" i="32"/>
  <c r="H10" i="32" s="1"/>
  <c r="F11" i="32"/>
  <c r="R8" i="37"/>
  <c r="F42" i="32"/>
  <c r="G41" i="32"/>
  <c r="H41" i="32" s="1"/>
  <c r="I18" i="37"/>
  <c r="A19" i="37"/>
  <c r="P10" i="36"/>
  <c r="T10" i="36" s="1"/>
  <c r="U10" i="36" s="1"/>
  <c r="Q10" i="36"/>
  <c r="P12" i="32"/>
  <c r="T12" i="32" s="1"/>
  <c r="U12" i="32" s="1"/>
  <c r="A17" i="36"/>
  <c r="I16" i="36"/>
  <c r="F12" i="32" l="1"/>
  <c r="G11" i="32"/>
  <c r="H11" i="32" s="1"/>
  <c r="F14" i="36"/>
  <c r="G13" i="36"/>
  <c r="H13" i="36" s="1"/>
  <c r="C44" i="37"/>
  <c r="G43" i="37"/>
  <c r="H43" i="37" s="1"/>
  <c r="K10" i="32"/>
  <c r="Q10" i="32"/>
  <c r="J11" i="37"/>
  <c r="O10" i="37"/>
  <c r="K10" i="37"/>
  <c r="P11" i="36"/>
  <c r="T11" i="36" s="1"/>
  <c r="U11" i="36" s="1"/>
  <c r="Q11" i="36"/>
  <c r="O14" i="32"/>
  <c r="R14" i="32" s="1"/>
  <c r="J15" i="32"/>
  <c r="G42" i="32"/>
  <c r="H42" i="32" s="1"/>
  <c r="F43" i="32"/>
  <c r="P13" i="32"/>
  <c r="T13" i="32" s="1"/>
  <c r="U13" i="32" s="1"/>
  <c r="G13" i="37"/>
  <c r="H13" i="37" s="1"/>
  <c r="F14" i="37"/>
  <c r="I17" i="36"/>
  <c r="A18" i="36"/>
  <c r="I19" i="37"/>
  <c r="A20" i="37"/>
  <c r="Q9" i="37"/>
  <c r="P9" i="37"/>
  <c r="T9" i="37" s="1"/>
  <c r="U9" i="37" s="1"/>
  <c r="G42" i="36"/>
  <c r="H42" i="36" s="1"/>
  <c r="C43" i="36"/>
  <c r="J13" i="36"/>
  <c r="O12" i="36"/>
  <c r="A19" i="36" l="1"/>
  <c r="I18" i="36"/>
  <c r="Q10" i="37"/>
  <c r="P10" i="37"/>
  <c r="T10" i="37" s="1"/>
  <c r="U10" i="37" s="1"/>
  <c r="K13" i="36"/>
  <c r="P12" i="36"/>
  <c r="T12" i="36" s="1"/>
  <c r="U12" i="36" s="1"/>
  <c r="Q12" i="36"/>
  <c r="J14" i="36"/>
  <c r="O13" i="36"/>
  <c r="J16" i="32"/>
  <c r="R15" i="32"/>
  <c r="O15" i="32"/>
  <c r="O11" i="37"/>
  <c r="R11" i="37" s="1"/>
  <c r="J12" i="37"/>
  <c r="K11" i="37"/>
  <c r="F15" i="36"/>
  <c r="G14" i="36"/>
  <c r="H14" i="36" s="1"/>
  <c r="R12" i="36"/>
  <c r="C44" i="36"/>
  <c r="G43" i="36"/>
  <c r="H43" i="36" s="1"/>
  <c r="I20" i="37"/>
  <c r="A21" i="37"/>
  <c r="F15" i="37"/>
  <c r="G14" i="37"/>
  <c r="H14" i="37" s="1"/>
  <c r="R10" i="37"/>
  <c r="K11" i="32"/>
  <c r="Q11" i="32"/>
  <c r="G43" i="32"/>
  <c r="H43" i="32" s="1"/>
  <c r="F44" i="32"/>
  <c r="P14" i="32"/>
  <c r="T14" i="32" s="1"/>
  <c r="U14" i="32" s="1"/>
  <c r="C45" i="37"/>
  <c r="G45" i="37" s="1"/>
  <c r="H45" i="37" s="1"/>
  <c r="G44" i="37"/>
  <c r="H44" i="37" s="1"/>
  <c r="F13" i="32"/>
  <c r="G12" i="32"/>
  <c r="H12" i="32" s="1"/>
  <c r="K12" i="32" l="1"/>
  <c r="Q12" i="32"/>
  <c r="O12" i="37"/>
  <c r="R12" i="37" s="1"/>
  <c r="J13" i="37"/>
  <c r="K12" i="37"/>
  <c r="J15" i="36"/>
  <c r="O14" i="36"/>
  <c r="R14" i="36"/>
  <c r="I19" i="36"/>
  <c r="A20" i="36"/>
  <c r="F14" i="32"/>
  <c r="G13" i="32"/>
  <c r="H13" i="32" s="1"/>
  <c r="K14" i="36"/>
  <c r="J17" i="32"/>
  <c r="O16" i="32"/>
  <c r="G44" i="32"/>
  <c r="H44" i="32" s="1"/>
  <c r="F45" i="32"/>
  <c r="F16" i="37"/>
  <c r="G15" i="37"/>
  <c r="H15" i="37" s="1"/>
  <c r="C45" i="36"/>
  <c r="G45" i="36" s="1"/>
  <c r="H45" i="36" s="1"/>
  <c r="G44" i="36"/>
  <c r="H44" i="36" s="1"/>
  <c r="G15" i="36"/>
  <c r="H15" i="36" s="1"/>
  <c r="K15" i="36" s="1"/>
  <c r="F16" i="36"/>
  <c r="Q11" i="37"/>
  <c r="P11" i="37"/>
  <c r="T11" i="37" s="1"/>
  <c r="U11" i="37" s="1"/>
  <c r="P13" i="36"/>
  <c r="T13" i="36" s="1"/>
  <c r="U13" i="36" s="1"/>
  <c r="Q13" i="36"/>
  <c r="A22" i="37"/>
  <c r="I21" i="37"/>
  <c r="P15" i="32"/>
  <c r="T15" i="32" s="1"/>
  <c r="U15" i="32" s="1"/>
  <c r="R13" i="36"/>
  <c r="O17" i="32" l="1"/>
  <c r="R17" i="32" s="1"/>
  <c r="J18" i="32"/>
  <c r="K13" i="32"/>
  <c r="Q13" i="32"/>
  <c r="F17" i="36"/>
  <c r="G16" i="36"/>
  <c r="H16" i="36" s="1"/>
  <c r="F15" i="32"/>
  <c r="G14" i="32"/>
  <c r="H14" i="32" s="1"/>
  <c r="P14" i="36"/>
  <c r="T14" i="36" s="1"/>
  <c r="U14" i="36" s="1"/>
  <c r="Q14" i="36"/>
  <c r="O13" i="37"/>
  <c r="R13" i="37" s="1"/>
  <c r="J14" i="37"/>
  <c r="K13" i="37"/>
  <c r="I22" i="37"/>
  <c r="A23" i="37"/>
  <c r="F17" i="37"/>
  <c r="G16" i="37"/>
  <c r="H16" i="37" s="1"/>
  <c r="P16" i="32"/>
  <c r="T16" i="32" s="1"/>
  <c r="U16" i="32" s="1"/>
  <c r="A21" i="36"/>
  <c r="I20" i="36"/>
  <c r="J16" i="36"/>
  <c r="O15" i="36"/>
  <c r="P12" i="37"/>
  <c r="T12" i="37" s="1"/>
  <c r="U12" i="37" s="1"/>
  <c r="Q12" i="37"/>
  <c r="G45" i="32"/>
  <c r="H45" i="32" s="1"/>
  <c r="F46" i="32"/>
  <c r="R16" i="32"/>
  <c r="P15" i="36" l="1"/>
  <c r="T15" i="36" s="1"/>
  <c r="U15" i="36" s="1"/>
  <c r="Q15" i="36"/>
  <c r="I21" i="36"/>
  <c r="A22" i="36"/>
  <c r="G17" i="37"/>
  <c r="H17" i="37" s="1"/>
  <c r="F18" i="37"/>
  <c r="K16" i="36"/>
  <c r="R15" i="36"/>
  <c r="A24" i="37"/>
  <c r="I23" i="37"/>
  <c r="O14" i="37"/>
  <c r="J15" i="37"/>
  <c r="K14" i="37"/>
  <c r="K14" i="32"/>
  <c r="Q14" i="32"/>
  <c r="G17" i="36"/>
  <c r="H17" i="36" s="1"/>
  <c r="F18" i="36"/>
  <c r="O18" i="32"/>
  <c r="J19" i="32"/>
  <c r="R18" i="32"/>
  <c r="J17" i="36"/>
  <c r="O16" i="36"/>
  <c r="R16" i="36"/>
  <c r="P13" i="37"/>
  <c r="T13" i="37" s="1"/>
  <c r="U13" i="37" s="1"/>
  <c r="Q13" i="37"/>
  <c r="F16" i="32"/>
  <c r="G15" i="32"/>
  <c r="H15" i="32" s="1"/>
  <c r="P17" i="32"/>
  <c r="T17" i="32" s="1"/>
  <c r="U17" i="32" s="1"/>
  <c r="F47" i="32"/>
  <c r="G46" i="32"/>
  <c r="H46" i="32" s="1"/>
  <c r="K15" i="32" l="1"/>
  <c r="Q15" i="32"/>
  <c r="J20" i="32"/>
  <c r="O19" i="32"/>
  <c r="P14" i="37"/>
  <c r="T14" i="37" s="1"/>
  <c r="U14" i="37" s="1"/>
  <c r="Q14" i="37"/>
  <c r="I22" i="36"/>
  <c r="A23" i="36"/>
  <c r="F48" i="32"/>
  <c r="G48" i="32" s="1"/>
  <c r="H48" i="32" s="1"/>
  <c r="G47" i="32"/>
  <c r="H47" i="32" s="1"/>
  <c r="G16" i="32"/>
  <c r="H16" i="32" s="1"/>
  <c r="F17" i="32"/>
  <c r="P16" i="36"/>
  <c r="T16" i="36" s="1"/>
  <c r="U16" i="36" s="1"/>
  <c r="Q16" i="36"/>
  <c r="P18" i="32"/>
  <c r="T18" i="32" s="1"/>
  <c r="U18" i="32" s="1"/>
  <c r="R14" i="37"/>
  <c r="J18" i="36"/>
  <c r="O17" i="36"/>
  <c r="F19" i="36"/>
  <c r="G18" i="36"/>
  <c r="H18" i="36" s="1"/>
  <c r="K18" i="36" s="1"/>
  <c r="G18" i="37"/>
  <c r="H18" i="37" s="1"/>
  <c r="F19" i="37"/>
  <c r="K17" i="36"/>
  <c r="O15" i="37"/>
  <c r="R15" i="37" s="1"/>
  <c r="J16" i="37"/>
  <c r="K15" i="37"/>
  <c r="A25" i="37"/>
  <c r="I24" i="37"/>
  <c r="I25" i="37" l="1"/>
  <c r="A26" i="37"/>
  <c r="J17" i="37"/>
  <c r="O16" i="37"/>
  <c r="R16" i="37"/>
  <c r="K16" i="37"/>
  <c r="F20" i="37"/>
  <c r="G19" i="37"/>
  <c r="H19" i="37" s="1"/>
  <c r="P17" i="36"/>
  <c r="T17" i="36" s="1"/>
  <c r="U17" i="36" s="1"/>
  <c r="Q17" i="36"/>
  <c r="F18" i="32"/>
  <c r="G17" i="32"/>
  <c r="H17" i="32" s="1"/>
  <c r="I23" i="36"/>
  <c r="A24" i="36"/>
  <c r="P19" i="32"/>
  <c r="T19" i="32" s="1"/>
  <c r="U19" i="32" s="1"/>
  <c r="R17" i="36"/>
  <c r="K16" i="32"/>
  <c r="Q16" i="32"/>
  <c r="R19" i="32"/>
  <c r="P15" i="37"/>
  <c r="T15" i="37" s="1"/>
  <c r="U15" i="37" s="1"/>
  <c r="Q15" i="37"/>
  <c r="J19" i="36"/>
  <c r="O18" i="36"/>
  <c r="O20" i="32"/>
  <c r="R20" i="32"/>
  <c r="J21" i="32"/>
  <c r="G19" i="36"/>
  <c r="H19" i="36" s="1"/>
  <c r="K19" i="36" s="1"/>
  <c r="F20" i="36"/>
  <c r="P18" i="36" l="1"/>
  <c r="T18" i="36" s="1"/>
  <c r="U18" i="36" s="1"/>
  <c r="Q18" i="36"/>
  <c r="F21" i="36"/>
  <c r="G20" i="36"/>
  <c r="H20" i="36" s="1"/>
  <c r="P20" i="32"/>
  <c r="T20" i="32" s="1"/>
  <c r="U20" i="32" s="1"/>
  <c r="J20" i="36"/>
  <c r="O19" i="36"/>
  <c r="R19" i="36"/>
  <c r="K17" i="32"/>
  <c r="Q17" i="32"/>
  <c r="Q16" i="37"/>
  <c r="P16" i="37"/>
  <c r="T16" i="37" s="1"/>
  <c r="U16" i="37" s="1"/>
  <c r="F19" i="32"/>
  <c r="G18" i="32"/>
  <c r="H18" i="32" s="1"/>
  <c r="F21" i="37"/>
  <c r="G20" i="37"/>
  <c r="H20" i="37" s="1"/>
  <c r="J18" i="37"/>
  <c r="O17" i="37"/>
  <c r="R17" i="37"/>
  <c r="K17" i="37"/>
  <c r="J22" i="32"/>
  <c r="O21" i="32"/>
  <c r="R21" i="32" s="1"/>
  <c r="R18" i="36"/>
  <c r="A25" i="36"/>
  <c r="I24" i="36"/>
  <c r="I26" i="37"/>
  <c r="A27" i="37"/>
  <c r="P17" i="37" l="1"/>
  <c r="T17" i="37" s="1"/>
  <c r="U17" i="37" s="1"/>
  <c r="Q17" i="37"/>
  <c r="K18" i="32"/>
  <c r="Q18" i="32"/>
  <c r="Q19" i="36"/>
  <c r="P19" i="36"/>
  <c r="T19" i="36" s="1"/>
  <c r="U19" i="36" s="1"/>
  <c r="K20" i="36"/>
  <c r="P21" i="32"/>
  <c r="T21" i="32" s="1"/>
  <c r="U21" i="32" s="1"/>
  <c r="F22" i="37"/>
  <c r="G21" i="37"/>
  <c r="H21" i="37" s="1"/>
  <c r="I25" i="36"/>
  <c r="A26" i="36"/>
  <c r="J23" i="32"/>
  <c r="R22" i="32"/>
  <c r="O22" i="32"/>
  <c r="O18" i="37"/>
  <c r="J19" i="37"/>
  <c r="K18" i="37"/>
  <c r="G19" i="32"/>
  <c r="H19" i="32" s="1"/>
  <c r="F20" i="32"/>
  <c r="J21" i="36"/>
  <c r="O20" i="36"/>
  <c r="R20" i="36"/>
  <c r="G21" i="36"/>
  <c r="H21" i="36" s="1"/>
  <c r="F22" i="36"/>
  <c r="A28" i="37"/>
  <c r="I27" i="37"/>
  <c r="K19" i="32" l="1"/>
  <c r="Q19" i="32"/>
  <c r="Q18" i="37"/>
  <c r="P18" i="37"/>
  <c r="T18" i="37" s="1"/>
  <c r="U18" i="37" s="1"/>
  <c r="A29" i="37"/>
  <c r="I28" i="37"/>
  <c r="P20" i="36"/>
  <c r="T20" i="36" s="1"/>
  <c r="U20" i="36" s="1"/>
  <c r="Q20" i="36"/>
  <c r="P22" i="32"/>
  <c r="T22" i="32" s="1"/>
  <c r="U22" i="32" s="1"/>
  <c r="G22" i="36"/>
  <c r="H22" i="36" s="1"/>
  <c r="K22" i="36" s="1"/>
  <c r="F23" i="36"/>
  <c r="J22" i="36"/>
  <c r="R21" i="36"/>
  <c r="O21" i="36"/>
  <c r="O19" i="37"/>
  <c r="R19" i="37" s="1"/>
  <c r="J20" i="37"/>
  <c r="K19" i="37"/>
  <c r="K21" i="36"/>
  <c r="G20" i="32"/>
  <c r="H20" i="32" s="1"/>
  <c r="F21" i="32"/>
  <c r="R18" i="37"/>
  <c r="J24" i="32"/>
  <c r="O23" i="32"/>
  <c r="R23" i="32" s="1"/>
  <c r="F23" i="37"/>
  <c r="G22" i="37"/>
  <c r="H22" i="37" s="1"/>
  <c r="A27" i="36"/>
  <c r="I26" i="36"/>
  <c r="F24" i="36" l="1"/>
  <c r="G23" i="36"/>
  <c r="H23" i="36" s="1"/>
  <c r="F24" i="37"/>
  <c r="G23" i="37"/>
  <c r="H23" i="37" s="1"/>
  <c r="P21" i="36"/>
  <c r="T21" i="36" s="1"/>
  <c r="U21" i="36" s="1"/>
  <c r="Q21" i="36"/>
  <c r="P23" i="32"/>
  <c r="T23" i="32" s="1"/>
  <c r="U23" i="32" s="1"/>
  <c r="F22" i="32"/>
  <c r="G21" i="32"/>
  <c r="H21" i="32" s="1"/>
  <c r="O20" i="37"/>
  <c r="R20" i="37" s="1"/>
  <c r="J21" i="37"/>
  <c r="K20" i="37"/>
  <c r="A28" i="36"/>
  <c r="I27" i="36"/>
  <c r="O24" i="32"/>
  <c r="J25" i="32"/>
  <c r="K20" i="32"/>
  <c r="Q20" i="32"/>
  <c r="J23" i="36"/>
  <c r="R22" i="36"/>
  <c r="O22" i="36"/>
  <c r="Q19" i="37"/>
  <c r="P19" i="37"/>
  <c r="T19" i="37" s="1"/>
  <c r="U19" i="37" s="1"/>
  <c r="I29" i="37"/>
  <c r="A30" i="37"/>
  <c r="P24" i="32" l="1"/>
  <c r="T24" i="32" s="1"/>
  <c r="U24" i="32" s="1"/>
  <c r="J22" i="37"/>
  <c r="O21" i="37"/>
  <c r="R21" i="37" s="1"/>
  <c r="K21" i="37"/>
  <c r="F23" i="32"/>
  <c r="G22" i="32"/>
  <c r="H22" i="32" s="1"/>
  <c r="F25" i="36"/>
  <c r="G24" i="36"/>
  <c r="H24" i="36" s="1"/>
  <c r="P22" i="36"/>
  <c r="T22" i="36" s="1"/>
  <c r="U22" i="36" s="1"/>
  <c r="Q22" i="36"/>
  <c r="Q20" i="37"/>
  <c r="P20" i="37"/>
  <c r="T20" i="37" s="1"/>
  <c r="U20" i="37" s="1"/>
  <c r="A31" i="37"/>
  <c r="I30" i="37"/>
  <c r="O25" i="32"/>
  <c r="R25" i="32" s="1"/>
  <c r="J26" i="32"/>
  <c r="A29" i="36"/>
  <c r="I28" i="36"/>
  <c r="G24" i="37"/>
  <c r="H24" i="37" s="1"/>
  <c r="F25" i="37"/>
  <c r="J24" i="36"/>
  <c r="O23" i="36"/>
  <c r="R24" i="32"/>
  <c r="K21" i="32"/>
  <c r="Q21" i="32"/>
  <c r="K23" i="36"/>
  <c r="Q23" i="36" l="1"/>
  <c r="P23" i="36"/>
  <c r="T23" i="36" s="1"/>
  <c r="U23" i="36" s="1"/>
  <c r="J25" i="36"/>
  <c r="O24" i="36"/>
  <c r="I29" i="36"/>
  <c r="A30" i="36"/>
  <c r="G25" i="37"/>
  <c r="H25" i="37" s="1"/>
  <c r="F26" i="37"/>
  <c r="J27" i="32"/>
  <c r="O26" i="32"/>
  <c r="I31" i="37"/>
  <c r="A32" i="37"/>
  <c r="K22" i="32"/>
  <c r="Q22" i="32"/>
  <c r="J23" i="37"/>
  <c r="O22" i="37"/>
  <c r="K22" i="37"/>
  <c r="G23" i="32"/>
  <c r="H23" i="32" s="1"/>
  <c r="F24" i="32"/>
  <c r="R23" i="36"/>
  <c r="P25" i="32"/>
  <c r="T25" i="32" s="1"/>
  <c r="U25" i="32" s="1"/>
  <c r="K24" i="36"/>
  <c r="F26" i="36"/>
  <c r="G25" i="36"/>
  <c r="H25" i="36" s="1"/>
  <c r="K25" i="36" s="1"/>
  <c r="P21" i="37"/>
  <c r="T21" i="37" s="1"/>
  <c r="U21" i="37" s="1"/>
  <c r="Q21" i="37"/>
  <c r="F27" i="36" l="1"/>
  <c r="G26" i="36"/>
  <c r="H26" i="36" s="1"/>
  <c r="K26" i="36" s="1"/>
  <c r="P26" i="32"/>
  <c r="T26" i="32" s="1"/>
  <c r="U26" i="32" s="1"/>
  <c r="P24" i="36"/>
  <c r="T24" i="36" s="1"/>
  <c r="U24" i="36" s="1"/>
  <c r="Q24" i="36"/>
  <c r="G24" i="32"/>
  <c r="H24" i="32" s="1"/>
  <c r="F25" i="32"/>
  <c r="Q22" i="37"/>
  <c r="P22" i="37"/>
  <c r="T22" i="37" s="1"/>
  <c r="U22" i="37" s="1"/>
  <c r="J28" i="32"/>
  <c r="O27" i="32"/>
  <c r="R27" i="32"/>
  <c r="A31" i="36"/>
  <c r="I30" i="36"/>
  <c r="J26" i="36"/>
  <c r="O25" i="36"/>
  <c r="R25" i="36"/>
  <c r="K23" i="32"/>
  <c r="Q23" i="32"/>
  <c r="O23" i="37"/>
  <c r="R23" i="37" s="1"/>
  <c r="J24" i="37"/>
  <c r="K23" i="37"/>
  <c r="I32" i="37"/>
  <c r="A33" i="37"/>
  <c r="R26" i="32"/>
  <c r="R22" i="37"/>
  <c r="G26" i="37"/>
  <c r="H26" i="37" s="1"/>
  <c r="F27" i="37"/>
  <c r="R24" i="36"/>
  <c r="F28" i="37" l="1"/>
  <c r="G27" i="37"/>
  <c r="H27" i="37" s="1"/>
  <c r="J29" i="32"/>
  <c r="R28" i="32"/>
  <c r="O28" i="32"/>
  <c r="K24" i="32"/>
  <c r="Q24" i="32"/>
  <c r="A34" i="37"/>
  <c r="I33" i="37"/>
  <c r="J25" i="37"/>
  <c r="O24" i="37"/>
  <c r="R24" i="37" s="1"/>
  <c r="K24" i="37"/>
  <c r="I31" i="36"/>
  <c r="A32" i="36"/>
  <c r="Q25" i="36"/>
  <c r="P25" i="36"/>
  <c r="T25" i="36" s="1"/>
  <c r="U25" i="36" s="1"/>
  <c r="Q23" i="37"/>
  <c r="P23" i="37"/>
  <c r="T23" i="37" s="1"/>
  <c r="U23" i="37" s="1"/>
  <c r="O26" i="36"/>
  <c r="R26" i="36"/>
  <c r="J27" i="36"/>
  <c r="P27" i="32"/>
  <c r="T27" i="32" s="1"/>
  <c r="U27" i="32" s="1"/>
  <c r="G25" i="32"/>
  <c r="H25" i="32" s="1"/>
  <c r="F26" i="32"/>
  <c r="F28" i="36"/>
  <c r="G27" i="36"/>
  <c r="H27" i="36" s="1"/>
  <c r="K27" i="36" s="1"/>
  <c r="F29" i="36" l="1"/>
  <c r="G28" i="36"/>
  <c r="H28" i="36" s="1"/>
  <c r="K28" i="36" s="1"/>
  <c r="Q24" i="37"/>
  <c r="P24" i="37"/>
  <c r="T24" i="37" s="1"/>
  <c r="U24" i="37" s="1"/>
  <c r="A35" i="37"/>
  <c r="I34" i="37"/>
  <c r="K25" i="32"/>
  <c r="Q25" i="32"/>
  <c r="F27" i="32"/>
  <c r="G26" i="32"/>
  <c r="H26" i="32" s="1"/>
  <c r="O27" i="36"/>
  <c r="R27" i="36" s="1"/>
  <c r="J28" i="36"/>
  <c r="I32" i="36"/>
  <c r="A33" i="36"/>
  <c r="O25" i="37"/>
  <c r="R25" i="37" s="1"/>
  <c r="J26" i="37"/>
  <c r="K25" i="37"/>
  <c r="J30" i="32"/>
  <c r="O29" i="32"/>
  <c r="Q26" i="36"/>
  <c r="P26" i="36"/>
  <c r="T26" i="36" s="1"/>
  <c r="U26" i="36" s="1"/>
  <c r="P28" i="32"/>
  <c r="T28" i="32" s="1"/>
  <c r="U28" i="32" s="1"/>
  <c r="G28" i="37"/>
  <c r="H28" i="37" s="1"/>
  <c r="F29" i="37"/>
  <c r="J31" i="32" l="1"/>
  <c r="O30" i="32"/>
  <c r="R30" i="32" s="1"/>
  <c r="P29" i="32"/>
  <c r="T29" i="32" s="1"/>
  <c r="U29" i="32" s="1"/>
  <c r="A34" i="36"/>
  <c r="I33" i="36"/>
  <c r="Q27" i="36"/>
  <c r="P27" i="36"/>
  <c r="T27" i="36" s="1"/>
  <c r="U27" i="36" s="1"/>
  <c r="J27" i="37"/>
  <c r="O26" i="37"/>
  <c r="R26" i="37" s="1"/>
  <c r="K26" i="37"/>
  <c r="K26" i="32"/>
  <c r="Q26" i="32"/>
  <c r="G29" i="37"/>
  <c r="H29" i="37" s="1"/>
  <c r="F30" i="37"/>
  <c r="R29" i="32"/>
  <c r="P25" i="37"/>
  <c r="T25" i="37" s="1"/>
  <c r="U25" i="37" s="1"/>
  <c r="Q25" i="37"/>
  <c r="J29" i="36"/>
  <c r="O28" i="36"/>
  <c r="R28" i="36" s="1"/>
  <c r="F28" i="32"/>
  <c r="G27" i="32"/>
  <c r="H27" i="32" s="1"/>
  <c r="I35" i="37"/>
  <c r="A36" i="37"/>
  <c r="F30" i="36"/>
  <c r="G29" i="36"/>
  <c r="H29" i="36" s="1"/>
  <c r="K29" i="36" s="1"/>
  <c r="I36" i="37" l="1"/>
  <c r="A37" i="37"/>
  <c r="P28" i="36"/>
  <c r="T28" i="36" s="1"/>
  <c r="U28" i="36" s="1"/>
  <c r="Q28" i="36"/>
  <c r="O27" i="37"/>
  <c r="J28" i="37"/>
  <c r="K27" i="37"/>
  <c r="I34" i="36"/>
  <c r="A35" i="36"/>
  <c r="P30" i="32"/>
  <c r="T30" i="32" s="1"/>
  <c r="U30" i="32" s="1"/>
  <c r="K27" i="32"/>
  <c r="Q27" i="32"/>
  <c r="J30" i="36"/>
  <c r="O29" i="36"/>
  <c r="R29" i="36"/>
  <c r="G30" i="37"/>
  <c r="H30" i="37" s="1"/>
  <c r="F31" i="37"/>
  <c r="J32" i="32"/>
  <c r="O31" i="32"/>
  <c r="G30" i="36"/>
  <c r="H30" i="36" s="1"/>
  <c r="K30" i="36" s="1"/>
  <c r="F31" i="36"/>
  <c r="G28" i="32"/>
  <c r="H28" i="32" s="1"/>
  <c r="F29" i="32"/>
  <c r="P26" i="37"/>
  <c r="T26" i="37" s="1"/>
  <c r="U26" i="37" s="1"/>
  <c r="Q26" i="37"/>
  <c r="G29" i="32" l="1"/>
  <c r="H29" i="32" s="1"/>
  <c r="F30" i="32"/>
  <c r="G31" i="36"/>
  <c r="H31" i="36" s="1"/>
  <c r="K31" i="36" s="1"/>
  <c r="F32" i="36"/>
  <c r="O32" i="32"/>
  <c r="J33" i="32"/>
  <c r="R32" i="32"/>
  <c r="Q29" i="36"/>
  <c r="P29" i="36"/>
  <c r="T29" i="36" s="1"/>
  <c r="U29" i="36" s="1"/>
  <c r="G31" i="37"/>
  <c r="H31" i="37" s="1"/>
  <c r="F32" i="37"/>
  <c r="J31" i="36"/>
  <c r="O30" i="36"/>
  <c r="J29" i="37"/>
  <c r="O28" i="37"/>
  <c r="K28" i="37"/>
  <c r="P31" i="32"/>
  <c r="T31" i="32" s="1"/>
  <c r="U31" i="32" s="1"/>
  <c r="I35" i="36"/>
  <c r="A36" i="36"/>
  <c r="Q27" i="37"/>
  <c r="P27" i="37"/>
  <c r="T27" i="37" s="1"/>
  <c r="U27" i="37" s="1"/>
  <c r="I37" i="37"/>
  <c r="A38" i="37"/>
  <c r="K28" i="32"/>
  <c r="Q28" i="32"/>
  <c r="R31" i="32"/>
  <c r="R27" i="37"/>
  <c r="I36" i="36" l="1"/>
  <c r="A37" i="36"/>
  <c r="R29" i="37"/>
  <c r="J30" i="37"/>
  <c r="O29" i="37"/>
  <c r="K29" i="37"/>
  <c r="Q28" i="37"/>
  <c r="P28" i="37"/>
  <c r="T28" i="37" s="1"/>
  <c r="U28" i="37" s="1"/>
  <c r="P30" i="36"/>
  <c r="T30" i="36" s="1"/>
  <c r="U30" i="36" s="1"/>
  <c r="Q30" i="36"/>
  <c r="P32" i="32"/>
  <c r="T32" i="32" s="1"/>
  <c r="U32" i="32" s="1"/>
  <c r="K29" i="32"/>
  <c r="Q29" i="32"/>
  <c r="R28" i="37"/>
  <c r="J32" i="36"/>
  <c r="O31" i="36"/>
  <c r="R31" i="36" s="1"/>
  <c r="F33" i="36"/>
  <c r="G32" i="36"/>
  <c r="H32" i="36" s="1"/>
  <c r="K32" i="36" s="1"/>
  <c r="I38" i="37"/>
  <c r="A39" i="37"/>
  <c r="F33" i="37"/>
  <c r="G32" i="37"/>
  <c r="H32" i="37" s="1"/>
  <c r="R30" i="36"/>
  <c r="J34" i="32"/>
  <c r="O33" i="32"/>
  <c r="R33" i="32" s="1"/>
  <c r="F31" i="32"/>
  <c r="G30" i="32"/>
  <c r="H30" i="32" s="1"/>
  <c r="J33" i="36" l="1"/>
  <c r="O32" i="36"/>
  <c r="R32" i="36"/>
  <c r="O30" i="37"/>
  <c r="R30" i="37" s="1"/>
  <c r="J31" i="37"/>
  <c r="K30" i="37"/>
  <c r="K30" i="32"/>
  <c r="Q30" i="32"/>
  <c r="F34" i="37"/>
  <c r="G34" i="37" s="1"/>
  <c r="H34" i="37" s="1"/>
  <c r="G33" i="37"/>
  <c r="H33" i="37" s="1"/>
  <c r="F34" i="36"/>
  <c r="G34" i="36" s="1"/>
  <c r="H34" i="36" s="1"/>
  <c r="G33" i="36"/>
  <c r="H33" i="36" s="1"/>
  <c r="K33" i="36" s="1"/>
  <c r="G31" i="32"/>
  <c r="H31" i="32" s="1"/>
  <c r="F32" i="32"/>
  <c r="I39" i="37"/>
  <c r="A40" i="37"/>
  <c r="I37" i="36"/>
  <c r="A38" i="36"/>
  <c r="J35" i="32"/>
  <c r="O34" i="32"/>
  <c r="R34" i="32" s="1"/>
  <c r="P33" i="32"/>
  <c r="T33" i="32" s="1"/>
  <c r="U33" i="32" s="1"/>
  <c r="Q31" i="36"/>
  <c r="P31" i="36"/>
  <c r="T31" i="36" s="1"/>
  <c r="U31" i="36" s="1"/>
  <c r="Q29" i="37"/>
  <c r="P29" i="37"/>
  <c r="T29" i="37" s="1"/>
  <c r="U29" i="37" s="1"/>
  <c r="J34" i="36" l="1"/>
  <c r="O33" i="36"/>
  <c r="R33" i="36"/>
  <c r="I38" i="36"/>
  <c r="A39" i="36"/>
  <c r="G32" i="32"/>
  <c r="H32" i="32" s="1"/>
  <c r="F33" i="32"/>
  <c r="Q30" i="37"/>
  <c r="P30" i="37"/>
  <c r="T30" i="37" s="1"/>
  <c r="U30" i="37" s="1"/>
  <c r="P34" i="32"/>
  <c r="T34" i="32" s="1"/>
  <c r="U34" i="32" s="1"/>
  <c r="K31" i="32"/>
  <c r="Q31" i="32"/>
  <c r="K35" i="32"/>
  <c r="R35" i="32"/>
  <c r="O35" i="32"/>
  <c r="J36" i="32"/>
  <c r="I40" i="37"/>
  <c r="A41" i="37"/>
  <c r="J32" i="37"/>
  <c r="O31" i="37"/>
  <c r="R31" i="37" s="1"/>
  <c r="K31" i="37"/>
  <c r="P32" i="36"/>
  <c r="T32" i="36" s="1"/>
  <c r="U32" i="36" s="1"/>
  <c r="Q32" i="36"/>
  <c r="A42" i="37" l="1"/>
  <c r="I41" i="37"/>
  <c r="A40" i="36"/>
  <c r="I39" i="36"/>
  <c r="J35" i="36"/>
  <c r="O34" i="36"/>
  <c r="Q31" i="37"/>
  <c r="P31" i="37"/>
  <c r="T31" i="37" s="1"/>
  <c r="U31" i="37" s="1"/>
  <c r="K34" i="36"/>
  <c r="J33" i="37"/>
  <c r="O32" i="37"/>
  <c r="R32" i="37"/>
  <c r="K32" i="37"/>
  <c r="J37" i="32"/>
  <c r="O36" i="32"/>
  <c r="K36" i="32"/>
  <c r="F34" i="32"/>
  <c r="G34" i="32" s="1"/>
  <c r="H34" i="32" s="1"/>
  <c r="G33" i="32"/>
  <c r="H33" i="32" s="1"/>
  <c r="Q35" i="32"/>
  <c r="P35" i="32"/>
  <c r="T35" i="32" s="1"/>
  <c r="U35" i="32" s="1"/>
  <c r="K32" i="32"/>
  <c r="Q32" i="32"/>
  <c r="Q33" i="36"/>
  <c r="P33" i="36"/>
  <c r="T33" i="36" s="1"/>
  <c r="U33" i="36" s="1"/>
  <c r="Q36" i="32" l="1"/>
  <c r="P36" i="32"/>
  <c r="T36" i="32" s="1"/>
  <c r="U36" i="32" s="1"/>
  <c r="J36" i="36"/>
  <c r="K35" i="36"/>
  <c r="O35" i="36"/>
  <c r="I42" i="37"/>
  <c r="A43" i="37"/>
  <c r="K33" i="32"/>
  <c r="Q33" i="32"/>
  <c r="R36" i="32"/>
  <c r="Q32" i="37"/>
  <c r="P32" i="37"/>
  <c r="T32" i="37" s="1"/>
  <c r="U32" i="37" s="1"/>
  <c r="K34" i="32"/>
  <c r="Q34" i="32"/>
  <c r="O37" i="32"/>
  <c r="K37" i="32"/>
  <c r="J38" i="32"/>
  <c r="R37" i="32"/>
  <c r="J34" i="37"/>
  <c r="O33" i="37"/>
  <c r="K33" i="37"/>
  <c r="P34" i="36"/>
  <c r="T34" i="36" s="1"/>
  <c r="U34" i="36" s="1"/>
  <c r="Q34" i="36"/>
  <c r="A41" i="36"/>
  <c r="I40" i="36"/>
  <c r="R34" i="36"/>
  <c r="Q33" i="37" l="1"/>
  <c r="P33" i="37"/>
  <c r="T33" i="37" s="1"/>
  <c r="U33" i="37" s="1"/>
  <c r="P35" i="36"/>
  <c r="T35" i="36" s="1"/>
  <c r="U35" i="36" s="1"/>
  <c r="Q35" i="36"/>
  <c r="O34" i="37"/>
  <c r="J35" i="37"/>
  <c r="K34" i="37"/>
  <c r="Q37" i="32"/>
  <c r="P37" i="32"/>
  <c r="T37" i="32" s="1"/>
  <c r="U37" i="32" s="1"/>
  <c r="A44" i="37"/>
  <c r="I43" i="37"/>
  <c r="O36" i="36"/>
  <c r="J37" i="36"/>
  <c r="K36" i="36"/>
  <c r="A42" i="36"/>
  <c r="I41" i="36"/>
  <c r="R33" i="37"/>
  <c r="O38" i="32"/>
  <c r="J39" i="32"/>
  <c r="K38" i="32"/>
  <c r="R35" i="36"/>
  <c r="P38" i="32" l="1"/>
  <c r="T38" i="32" s="1"/>
  <c r="U38" i="32" s="1"/>
  <c r="Q38" i="32"/>
  <c r="I42" i="36"/>
  <c r="A43" i="36"/>
  <c r="Q36" i="36"/>
  <c r="P36" i="36"/>
  <c r="T36" i="36" s="1"/>
  <c r="U36" i="36" s="1"/>
  <c r="Q34" i="37"/>
  <c r="P34" i="37"/>
  <c r="T34" i="37" s="1"/>
  <c r="U34" i="37" s="1"/>
  <c r="R38" i="32"/>
  <c r="K37" i="36"/>
  <c r="J38" i="36"/>
  <c r="O37" i="36"/>
  <c r="R37" i="36"/>
  <c r="I44" i="37"/>
  <c r="A45" i="37"/>
  <c r="K35" i="37"/>
  <c r="J36" i="37"/>
  <c r="O35" i="37"/>
  <c r="R35" i="37" s="1"/>
  <c r="J40" i="32"/>
  <c r="O39" i="32"/>
  <c r="K39" i="32"/>
  <c r="R36" i="36"/>
  <c r="R34" i="37"/>
  <c r="P39" i="32" l="1"/>
  <c r="T39" i="32" s="1"/>
  <c r="U39" i="32" s="1"/>
  <c r="Q39" i="32"/>
  <c r="J41" i="32"/>
  <c r="O40" i="32"/>
  <c r="R40" i="32"/>
  <c r="K40" i="32"/>
  <c r="Q37" i="36"/>
  <c r="P37" i="36"/>
  <c r="T37" i="36" s="1"/>
  <c r="U37" i="36" s="1"/>
  <c r="I43" i="36"/>
  <c r="A44" i="36"/>
  <c r="P35" i="37"/>
  <c r="T35" i="37" s="1"/>
  <c r="U35" i="37" s="1"/>
  <c r="Q35" i="37"/>
  <c r="I45" i="37"/>
  <c r="A46" i="37"/>
  <c r="J39" i="36"/>
  <c r="O38" i="36"/>
  <c r="R38" i="36"/>
  <c r="K38" i="36"/>
  <c r="R39" i="32"/>
  <c r="K36" i="37"/>
  <c r="J37" i="37"/>
  <c r="O36" i="37"/>
  <c r="J38" i="37" l="1"/>
  <c r="O37" i="37"/>
  <c r="K37" i="37"/>
  <c r="P38" i="36"/>
  <c r="T38" i="36" s="1"/>
  <c r="U38" i="36" s="1"/>
  <c r="Q38" i="36"/>
  <c r="Q40" i="32"/>
  <c r="P40" i="32"/>
  <c r="T40" i="32" s="1"/>
  <c r="U40" i="32" s="1"/>
  <c r="Q36" i="37"/>
  <c r="P36" i="37"/>
  <c r="T36" i="37" s="1"/>
  <c r="U36" i="37" s="1"/>
  <c r="J40" i="36"/>
  <c r="O39" i="36"/>
  <c r="K39" i="36"/>
  <c r="O41" i="32"/>
  <c r="R41" i="32" s="1"/>
  <c r="J42" i="32"/>
  <c r="K41" i="32"/>
  <c r="R36" i="37"/>
  <c r="I46" i="37"/>
  <c r="A47" i="37"/>
  <c r="I44" i="36"/>
  <c r="A45" i="36"/>
  <c r="I47" i="37" l="1"/>
  <c r="A48" i="37"/>
  <c r="I48" i="37" s="1"/>
  <c r="J43" i="32"/>
  <c r="O42" i="32"/>
  <c r="K42" i="32"/>
  <c r="P39" i="36"/>
  <c r="T39" i="36" s="1"/>
  <c r="U39" i="36" s="1"/>
  <c r="Q39" i="36"/>
  <c r="O38" i="37"/>
  <c r="J39" i="37"/>
  <c r="K38" i="37"/>
  <c r="R39" i="36"/>
  <c r="A46" i="36"/>
  <c r="I45" i="36"/>
  <c r="P41" i="32"/>
  <c r="T41" i="32" s="1"/>
  <c r="U41" i="32" s="1"/>
  <c r="Q41" i="32"/>
  <c r="J41" i="36"/>
  <c r="O40" i="36"/>
  <c r="K40" i="36"/>
  <c r="P37" i="37"/>
  <c r="T37" i="37" s="1"/>
  <c r="U37" i="37" s="1"/>
  <c r="Q37" i="37"/>
  <c r="R37" i="37"/>
  <c r="P40" i="36" l="1"/>
  <c r="T40" i="36" s="1"/>
  <c r="U40" i="36" s="1"/>
  <c r="Q40" i="36"/>
  <c r="Q38" i="37"/>
  <c r="P38" i="37"/>
  <c r="T38" i="37" s="1"/>
  <c r="U38" i="37" s="1"/>
  <c r="P42" i="32"/>
  <c r="T42" i="32" s="1"/>
  <c r="U42" i="32" s="1"/>
  <c r="Q42" i="32"/>
  <c r="R40" i="36"/>
  <c r="J44" i="32"/>
  <c r="O43" i="32"/>
  <c r="R43" i="32" s="1"/>
  <c r="K43" i="32"/>
  <c r="O39" i="37"/>
  <c r="R39" i="37"/>
  <c r="J40" i="37"/>
  <c r="K39" i="37"/>
  <c r="R42" i="32"/>
  <c r="J42" i="36"/>
  <c r="O41" i="36"/>
  <c r="R41" i="36" s="1"/>
  <c r="K41" i="36"/>
  <c r="A47" i="36"/>
  <c r="I46" i="36"/>
  <c r="R38" i="37"/>
  <c r="A48" i="36" l="1"/>
  <c r="I48" i="36" s="1"/>
  <c r="I47" i="36"/>
  <c r="J45" i="32"/>
  <c r="O44" i="32"/>
  <c r="R44" i="32"/>
  <c r="K44" i="32"/>
  <c r="Q39" i="37"/>
  <c r="P39" i="37"/>
  <c r="T39" i="37" s="1"/>
  <c r="U39" i="37" s="1"/>
  <c r="Q41" i="36"/>
  <c r="P41" i="36"/>
  <c r="T41" i="36" s="1"/>
  <c r="U41" i="36" s="1"/>
  <c r="J43" i="36"/>
  <c r="O42" i="36"/>
  <c r="R42" i="36" s="1"/>
  <c r="K42" i="36"/>
  <c r="J41" i="37"/>
  <c r="O40" i="37"/>
  <c r="K40" i="37"/>
  <c r="Q43" i="32"/>
  <c r="P43" i="32"/>
  <c r="T43" i="32" s="1"/>
  <c r="U43" i="32" s="1"/>
  <c r="P40" i="37" l="1"/>
  <c r="T40" i="37" s="1"/>
  <c r="U40" i="37" s="1"/>
  <c r="Q40" i="37"/>
  <c r="O41" i="37"/>
  <c r="R41" i="37" s="1"/>
  <c r="J42" i="37"/>
  <c r="K41" i="37"/>
  <c r="Q44" i="32"/>
  <c r="P44" i="32"/>
  <c r="T44" i="32" s="1"/>
  <c r="U44" i="32" s="1"/>
  <c r="P42" i="36"/>
  <c r="T42" i="36" s="1"/>
  <c r="U42" i="36" s="1"/>
  <c r="Q42" i="36"/>
  <c r="R40" i="37"/>
  <c r="J44" i="36"/>
  <c r="O43" i="36"/>
  <c r="K43" i="36"/>
  <c r="J46" i="32"/>
  <c r="O45" i="32"/>
  <c r="K45" i="32"/>
  <c r="P45" i="32" l="1"/>
  <c r="T45" i="32" s="1"/>
  <c r="U45" i="32" s="1"/>
  <c r="Q45" i="32"/>
  <c r="O42" i="37"/>
  <c r="R42" i="37" s="1"/>
  <c r="J43" i="37"/>
  <c r="K42" i="37"/>
  <c r="O46" i="32"/>
  <c r="R46" i="32" s="1"/>
  <c r="J47" i="32"/>
  <c r="K46" i="32"/>
  <c r="J45" i="36"/>
  <c r="O44" i="36"/>
  <c r="K44" i="36"/>
  <c r="Q43" i="36"/>
  <c r="P43" i="36"/>
  <c r="T43" i="36" s="1"/>
  <c r="U43" i="36" s="1"/>
  <c r="Q41" i="37"/>
  <c r="P41" i="37"/>
  <c r="T41" i="37" s="1"/>
  <c r="U41" i="37" s="1"/>
  <c r="R45" i="32"/>
  <c r="R43" i="36"/>
  <c r="Q44" i="36" l="1"/>
  <c r="P44" i="36"/>
  <c r="T44" i="36" s="1"/>
  <c r="U44" i="36" s="1"/>
  <c r="O47" i="32"/>
  <c r="R47" i="32" s="1"/>
  <c r="J48" i="32"/>
  <c r="K47" i="32"/>
  <c r="R44" i="36"/>
  <c r="J44" i="37"/>
  <c r="O43" i="37"/>
  <c r="K43" i="37"/>
  <c r="J46" i="36"/>
  <c r="O45" i="36"/>
  <c r="R45" i="36" s="1"/>
  <c r="K45" i="36"/>
  <c r="Q46" i="32"/>
  <c r="P46" i="32"/>
  <c r="T46" i="32" s="1"/>
  <c r="U46" i="32" s="1"/>
  <c r="P42" i="37"/>
  <c r="T42" i="37" s="1"/>
  <c r="U42" i="37" s="1"/>
  <c r="Q42" i="37"/>
  <c r="J47" i="36" l="1"/>
  <c r="O46" i="36"/>
  <c r="R46" i="36"/>
  <c r="K46" i="36"/>
  <c r="Q43" i="37"/>
  <c r="P43" i="37"/>
  <c r="T43" i="37" s="1"/>
  <c r="U43" i="37" s="1"/>
  <c r="O44" i="37"/>
  <c r="R44" i="37" s="1"/>
  <c r="J45" i="37"/>
  <c r="K44" i="37"/>
  <c r="O48" i="32"/>
  <c r="R48" i="32" s="1"/>
  <c r="K48" i="32"/>
  <c r="P47" i="32"/>
  <c r="T47" i="32" s="1"/>
  <c r="U47" i="32" s="1"/>
  <c r="Q47" i="32"/>
  <c r="Q45" i="36"/>
  <c r="P45" i="36"/>
  <c r="T45" i="36" s="1"/>
  <c r="U45" i="36" s="1"/>
  <c r="R43" i="37"/>
  <c r="J46" i="37" l="1"/>
  <c r="O45" i="37"/>
  <c r="R45" i="37" s="1"/>
  <c r="K45" i="37"/>
  <c r="O47" i="36"/>
  <c r="J48" i="36"/>
  <c r="K47" i="36"/>
  <c r="Q44" i="37"/>
  <c r="P44" i="37"/>
  <c r="T44" i="37" s="1"/>
  <c r="U44" i="37" s="1"/>
  <c r="P48" i="32"/>
  <c r="T48" i="32" s="1"/>
  <c r="U48" i="32" s="1"/>
  <c r="Q48" i="32"/>
  <c r="P46" i="36"/>
  <c r="T46" i="36" s="1"/>
  <c r="U46" i="36" s="1"/>
  <c r="Q46" i="36"/>
  <c r="Q47" i="36" l="1"/>
  <c r="P47" i="36"/>
  <c r="T47" i="36" s="1"/>
  <c r="U47" i="36" s="1"/>
  <c r="O48" i="36"/>
  <c r="R48" i="36" s="1"/>
  <c r="K48" i="36"/>
  <c r="Q45" i="37"/>
  <c r="P45" i="37"/>
  <c r="T45" i="37" s="1"/>
  <c r="U45" i="37" s="1"/>
  <c r="R47" i="36"/>
  <c r="O46" i="37"/>
  <c r="J47" i="37"/>
  <c r="K46" i="37"/>
  <c r="O47" i="37" l="1"/>
  <c r="R47" i="37" s="1"/>
  <c r="J48" i="37"/>
  <c r="K47" i="37"/>
  <c r="Q48" i="36"/>
  <c r="P48" i="36"/>
  <c r="T48" i="36" s="1"/>
  <c r="U48" i="36" s="1"/>
  <c r="Q46" i="37"/>
  <c r="P46" i="37"/>
  <c r="T46" i="37" s="1"/>
  <c r="U46" i="37" s="1"/>
  <c r="R46" i="37"/>
  <c r="O48" i="37" l="1"/>
  <c r="K48" i="37"/>
  <c r="P47" i="37"/>
  <c r="T47" i="37" s="1"/>
  <c r="U47" i="37" s="1"/>
  <c r="Q47" i="37"/>
  <c r="Q48" i="37" l="1"/>
  <c r="P48" i="37"/>
  <c r="T48" i="37" s="1"/>
  <c r="U48" i="37" s="1"/>
  <c r="R48" i="37"/>
</calcChain>
</file>

<file path=xl/sharedStrings.xml><?xml version="1.0" encoding="utf-8"?>
<sst xmlns="http://schemas.openxmlformats.org/spreadsheetml/2006/main" count="160" uniqueCount="53">
  <si>
    <t>勤続</t>
    <rPh sb="0" eb="2">
      <t>キンゾク</t>
    </rPh>
    <phoneticPr fontId="3"/>
  </si>
  <si>
    <t>年数</t>
    <rPh sb="0" eb="1">
      <t>ネン</t>
    </rPh>
    <rPh sb="1" eb="2">
      <t>スウ</t>
    </rPh>
    <phoneticPr fontId="3"/>
  </si>
  <si>
    <t>年令</t>
    <rPh sb="0" eb="2">
      <t>ネンレイ</t>
    </rPh>
    <phoneticPr fontId="3"/>
  </si>
  <si>
    <t>累計</t>
    <rPh sb="0" eb="2">
      <t>ルイケイ</t>
    </rPh>
    <phoneticPr fontId="3"/>
  </si>
  <si>
    <t>①総</t>
    <rPh sb="1" eb="2">
      <t>ソウ</t>
    </rPh>
    <phoneticPr fontId="3"/>
  </si>
  <si>
    <t>②勤続</t>
    <rPh sb="1" eb="3">
      <t>キンゾク</t>
    </rPh>
    <phoneticPr fontId="3"/>
  </si>
  <si>
    <t>③勤続P</t>
    <rPh sb="1" eb="3">
      <t>キンゾク</t>
    </rPh>
    <phoneticPr fontId="3"/>
  </si>
  <si>
    <t>①－③</t>
    <phoneticPr fontId="3"/>
  </si>
  <si>
    <t>ポイント</t>
    <phoneticPr fontId="3"/>
  </si>
  <si>
    <t>モデル</t>
    <phoneticPr fontId="3"/>
  </si>
  <si>
    <t>ﾎﾟｲﾝﾄ</t>
    <phoneticPr fontId="3"/>
  </si>
  <si>
    <t>ポイント単価＠10000円</t>
    <rPh sb="4" eb="6">
      <t>タンカ</t>
    </rPh>
    <rPh sb="12" eb="13">
      <t>エン</t>
    </rPh>
    <phoneticPr fontId="3"/>
  </si>
  <si>
    <t>新等級</t>
    <rPh sb="0" eb="1">
      <t>シン</t>
    </rPh>
    <rPh sb="1" eb="3">
      <t>トウキュウ</t>
    </rPh>
    <phoneticPr fontId="3"/>
  </si>
  <si>
    <t>【勤続ポイント】</t>
    <rPh sb="1" eb="3">
      <t>キンゾク</t>
    </rPh>
    <phoneticPr fontId="3"/>
  </si>
  <si>
    <t>退職金ポイント試算表</t>
    <rPh sb="0" eb="3">
      <t>タイショクキン</t>
    </rPh>
    <rPh sb="7" eb="9">
      <t>シサン</t>
    </rPh>
    <rPh sb="9" eb="10">
      <t>ヒョウ</t>
    </rPh>
    <phoneticPr fontId="3"/>
  </si>
  <si>
    <t>退職金モデル</t>
    <rPh sb="0" eb="2">
      <t>タイショク</t>
    </rPh>
    <rPh sb="2" eb="3">
      <t>キン</t>
    </rPh>
    <phoneticPr fontId="3"/>
  </si>
  <si>
    <t>自己</t>
    <rPh sb="0" eb="2">
      <t>ジコ</t>
    </rPh>
    <phoneticPr fontId="3"/>
  </si>
  <si>
    <t>都合</t>
    <rPh sb="0" eb="2">
      <t>ツゴウ</t>
    </rPh>
    <phoneticPr fontId="3"/>
  </si>
  <si>
    <t>退職</t>
    <rPh sb="0" eb="2">
      <t>タイショク</t>
    </rPh>
    <phoneticPr fontId="3"/>
  </si>
  <si>
    <t>新基本給</t>
    <rPh sb="0" eb="1">
      <t>シン</t>
    </rPh>
    <rPh sb="1" eb="4">
      <t>キホンキュウ</t>
    </rPh>
    <phoneticPr fontId="3"/>
  </si>
  <si>
    <t>退職金（旧）</t>
    <rPh sb="0" eb="3">
      <t>タイショクキン</t>
    </rPh>
    <rPh sb="4" eb="5">
      <t>キュウ</t>
    </rPh>
    <phoneticPr fontId="3"/>
  </si>
  <si>
    <t>退職金（新）</t>
    <rPh sb="0" eb="3">
      <t>タイショクキン</t>
    </rPh>
    <rPh sb="4" eb="5">
      <t>シン</t>
    </rPh>
    <phoneticPr fontId="3"/>
  </si>
  <si>
    <t>【等級ポイント】</t>
    <rPh sb="1" eb="3">
      <t>トウキュウ</t>
    </rPh>
    <phoneticPr fontId="3"/>
  </si>
  <si>
    <t>会社</t>
    <rPh sb="0" eb="2">
      <t>カイシャ</t>
    </rPh>
    <phoneticPr fontId="3"/>
  </si>
  <si>
    <t>【大卒　総合職・標準モデル】</t>
    <rPh sb="1" eb="3">
      <t>ダイソツ</t>
    </rPh>
    <rPh sb="4" eb="6">
      <t>ソウゴウ</t>
    </rPh>
    <rPh sb="6" eb="7">
      <t>ショク</t>
    </rPh>
    <rPh sb="8" eb="10">
      <t>ヒョウジュン</t>
    </rPh>
    <phoneticPr fontId="3"/>
  </si>
  <si>
    <t>係数</t>
    <rPh sb="0" eb="2">
      <t>ケイスウ</t>
    </rPh>
    <phoneticPr fontId="3"/>
  </si>
  <si>
    <t>【高卒　営業職・最遅モデル】</t>
    <rPh sb="1" eb="3">
      <t>コウソツ</t>
    </rPh>
    <rPh sb="4" eb="6">
      <t>エイギョウ</t>
    </rPh>
    <rPh sb="6" eb="7">
      <t>ショク</t>
    </rPh>
    <rPh sb="8" eb="10">
      <t>サイチ</t>
    </rPh>
    <phoneticPr fontId="3"/>
  </si>
  <si>
    <t>【高卒　事務職・１等級モデル】</t>
    <rPh sb="1" eb="3">
      <t>コウソツ</t>
    </rPh>
    <rPh sb="4" eb="6">
      <t>ジム</t>
    </rPh>
    <rPh sb="6" eb="7">
      <t>ショク</t>
    </rPh>
    <rPh sb="9" eb="11">
      <t>トウキュウ</t>
    </rPh>
    <phoneticPr fontId="3"/>
  </si>
  <si>
    <t>年</t>
    <phoneticPr fontId="3"/>
  </si>
  <si>
    <t>ポイント</t>
    <phoneticPr fontId="3"/>
  </si>
  <si>
    <t>⑥×ポイント単価</t>
    <phoneticPr fontId="3"/>
  </si>
  <si>
    <t>勤続P割合</t>
    <rPh sb="0" eb="2">
      <t>キンゾク</t>
    </rPh>
    <phoneticPr fontId="3"/>
  </si>
  <si>
    <t>③/⑥</t>
    <phoneticPr fontId="3"/>
  </si>
  <si>
    <t>退職係数</t>
    <rPh sb="0" eb="2">
      <t>タイショク</t>
    </rPh>
    <phoneticPr fontId="3"/>
  </si>
  <si>
    <t>※黄色いセルにデータを入力または修正してください。</t>
    <phoneticPr fontId="3"/>
  </si>
  <si>
    <t>‐</t>
    <phoneticPr fontId="3"/>
  </si>
  <si>
    <t>‐</t>
    <phoneticPr fontId="3"/>
  </si>
  <si>
    <t>‐</t>
    <phoneticPr fontId="3"/>
  </si>
  <si>
    <t>‐</t>
    <phoneticPr fontId="3"/>
  </si>
  <si>
    <t>④等級</t>
    <rPh sb="1" eb="3">
      <t>トウキュウ</t>
    </rPh>
    <phoneticPr fontId="3"/>
  </si>
  <si>
    <t>⑤等級P</t>
    <rPh sb="1" eb="3">
      <t>トウキュウ</t>
    </rPh>
    <phoneticPr fontId="3"/>
  </si>
  <si>
    <t>⑥総合</t>
    <rPh sb="1" eb="3">
      <t>ソウゴウ</t>
    </rPh>
    <phoneticPr fontId="3"/>
  </si>
  <si>
    <t>⑥総合P-</t>
    <rPh sb="1" eb="3">
      <t>ソウゴウ</t>
    </rPh>
    <phoneticPr fontId="3"/>
  </si>
  <si>
    <t>新会社都合</t>
    <rPh sb="0" eb="1">
      <t>シン</t>
    </rPh>
    <rPh sb="3" eb="5">
      <t>ツゴウ</t>
    </rPh>
    <phoneticPr fontId="3"/>
  </si>
  <si>
    <t>新自己都合</t>
    <rPh sb="1" eb="3">
      <t>ジコ</t>
    </rPh>
    <rPh sb="3" eb="5">
      <t>ツゴウ</t>
    </rPh>
    <phoneticPr fontId="3"/>
  </si>
  <si>
    <t>①総P</t>
    <rPh sb="1" eb="2">
      <t>フサ</t>
    </rPh>
    <phoneticPr fontId="3"/>
  </si>
  <si>
    <t>①－③</t>
    <phoneticPr fontId="3"/>
  </si>
  <si>
    <t>モデル</t>
    <phoneticPr fontId="3"/>
  </si>
  <si>
    <t>ポイント</t>
    <phoneticPr fontId="3"/>
  </si>
  <si>
    <t>ﾎﾟｲﾝﾄ</t>
    <phoneticPr fontId="3"/>
  </si>
  <si>
    <t>③/⑥</t>
    <phoneticPr fontId="3"/>
  </si>
  <si>
    <t>不明な点は、info@growthen.co.jp まで</t>
    <rPh sb="0" eb="2">
      <t>フメイ</t>
    </rPh>
    <rPh sb="3" eb="4">
      <t>テン</t>
    </rPh>
    <phoneticPr fontId="3"/>
  </si>
  <si>
    <t xml:space="preserve">©Growthen Partner Inc. All rights reserved. 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</si>
</sst>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"/>
    <numFmt numFmtId="177" formatCode="0.0%"/>
    <numFmt numFmtId="178" formatCode="0.0_ "/>
    <numFmt numFmtId="179" formatCode="#,##0.0;[Red]\-#,##0.0"/>
    <numFmt numFmtId="180" formatCode="0.0_);[Red]\(0.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4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9">
    <xf numFmtId="0" fontId="0" fillId="0" borderId="0" xfId="0"/>
    <xf numFmtId="38" fontId="0" fillId="0" borderId="0" xfId="3" applyFont="1"/>
    <xf numFmtId="0" fontId="0" fillId="0" borderId="0" xfId="0" applyAlignment="1">
      <alignment horizontal="center"/>
    </xf>
    <xf numFmtId="38" fontId="0" fillId="0" borderId="0" xfId="3" applyFont="1" applyFill="1"/>
    <xf numFmtId="0" fontId="4" fillId="0" borderId="0" xfId="0" applyFont="1"/>
    <xf numFmtId="177" fontId="4" fillId="0" borderId="0" xfId="1" applyNumberFormat="1" applyFont="1" applyBorder="1" applyAlignment="1">
      <alignment horizontal="right"/>
    </xf>
    <xf numFmtId="38" fontId="4" fillId="0" borderId="0" xfId="3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38" fontId="4" fillId="0" borderId="1" xfId="3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38" fontId="4" fillId="0" borderId="2" xfId="3" applyFont="1" applyBorder="1"/>
    <xf numFmtId="0" fontId="4" fillId="0" borderId="3" xfId="0" applyFont="1" applyBorder="1"/>
    <xf numFmtId="38" fontId="4" fillId="0" borderId="3" xfId="3" applyFont="1" applyBorder="1"/>
    <xf numFmtId="0" fontId="4" fillId="0" borderId="3" xfId="0" applyFont="1" applyBorder="1" applyAlignment="1">
      <alignment horizontal="center"/>
    </xf>
    <xf numFmtId="38" fontId="4" fillId="0" borderId="0" xfId="3" applyFont="1" applyFill="1"/>
    <xf numFmtId="0" fontId="4" fillId="0" borderId="0" xfId="0" applyFont="1" applyFill="1" applyBorder="1"/>
    <xf numFmtId="0" fontId="4" fillId="0" borderId="4" xfId="0" applyFont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0" xfId="0" applyFont="1" applyBorder="1"/>
    <xf numFmtId="38" fontId="4" fillId="0" borderId="0" xfId="3" applyFont="1" applyBorder="1"/>
    <xf numFmtId="1" fontId="4" fillId="0" borderId="0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" fontId="4" fillId="0" borderId="0" xfId="0" applyNumberFormat="1" applyFont="1" applyBorder="1"/>
    <xf numFmtId="10" fontId="4" fillId="0" borderId="0" xfId="1" applyNumberFormat="1" applyFont="1" applyBorder="1"/>
    <xf numFmtId="38" fontId="0" fillId="0" borderId="0" xfId="3" applyFont="1" applyAlignment="1">
      <alignment horizontal="right"/>
    </xf>
    <xf numFmtId="38" fontId="4" fillId="0" borderId="0" xfId="3" applyFont="1" applyAlignment="1">
      <alignment horizontal="right"/>
    </xf>
    <xf numFmtId="38" fontId="0" fillId="0" borderId="0" xfId="3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176" fontId="4" fillId="0" borderId="1" xfId="0" applyNumberFormat="1" applyFont="1" applyBorder="1"/>
    <xf numFmtId="176" fontId="4" fillId="0" borderId="2" xfId="0" applyNumberFormat="1" applyFont="1" applyBorder="1"/>
    <xf numFmtId="0" fontId="4" fillId="0" borderId="4" xfId="0" applyFont="1" applyFill="1" applyBorder="1" applyAlignment="1">
      <alignment horizontal="center"/>
    </xf>
    <xf numFmtId="38" fontId="4" fillId="0" borderId="4" xfId="3" applyFont="1" applyFill="1" applyBorder="1" applyAlignment="1">
      <alignment horizontal="center"/>
    </xf>
    <xf numFmtId="0" fontId="4" fillId="0" borderId="5" xfId="0" applyFont="1" applyBorder="1"/>
    <xf numFmtId="176" fontId="4" fillId="0" borderId="5" xfId="0" applyNumberFormat="1" applyFont="1" applyBorder="1"/>
    <xf numFmtId="38" fontId="4" fillId="0" borderId="5" xfId="3" applyFont="1" applyBorder="1"/>
    <xf numFmtId="9" fontId="0" fillId="0" borderId="0" xfId="1" applyFont="1"/>
    <xf numFmtId="9" fontId="4" fillId="0" borderId="0" xfId="1" applyFont="1"/>
    <xf numFmtId="38" fontId="4" fillId="0" borderId="0" xfId="3" applyFont="1" applyBorder="1" applyAlignment="1">
      <alignment horizontal="right"/>
    </xf>
    <xf numFmtId="176" fontId="4" fillId="0" borderId="3" xfId="0" applyNumberFormat="1" applyFont="1" applyBorder="1"/>
    <xf numFmtId="0" fontId="4" fillId="0" borderId="5" xfId="0" applyFont="1" applyFill="1" applyBorder="1"/>
    <xf numFmtId="176" fontId="4" fillId="0" borderId="0" xfId="0" applyNumberFormat="1" applyFont="1" applyBorder="1"/>
    <xf numFmtId="176" fontId="4" fillId="0" borderId="0" xfId="0" applyNumberFormat="1" applyFont="1" applyFill="1" applyBorder="1"/>
    <xf numFmtId="38" fontId="4" fillId="0" borderId="0" xfId="3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8" fontId="4" fillId="0" borderId="8" xfId="3" applyFont="1" applyFill="1" applyBorder="1"/>
    <xf numFmtId="38" fontId="4" fillId="0" borderId="9" xfId="3" applyFont="1" applyFill="1" applyBorder="1"/>
    <xf numFmtId="38" fontId="4" fillId="0" borderId="10" xfId="3" applyFont="1" applyFill="1" applyBorder="1"/>
    <xf numFmtId="38" fontId="4" fillId="0" borderId="11" xfId="3" applyFont="1" applyFill="1" applyBorder="1"/>
    <xf numFmtId="38" fontId="4" fillId="3" borderId="12" xfId="3" applyFont="1" applyFill="1" applyBorder="1" applyAlignment="1">
      <alignment horizontal="right"/>
    </xf>
    <xf numFmtId="38" fontId="4" fillId="3" borderId="13" xfId="3" applyFont="1" applyFill="1" applyBorder="1" applyAlignment="1">
      <alignment horizontal="right"/>
    </xf>
    <xf numFmtId="38" fontId="4" fillId="3" borderId="14" xfId="3" applyFont="1" applyFill="1" applyBorder="1" applyAlignment="1">
      <alignment horizontal="right"/>
    </xf>
    <xf numFmtId="38" fontId="4" fillId="3" borderId="15" xfId="3" applyFont="1" applyFill="1" applyBorder="1" applyAlignment="1">
      <alignment horizontal="right"/>
    </xf>
    <xf numFmtId="38" fontId="4" fillId="0" borderId="0" xfId="3" applyFont="1" applyFill="1" applyBorder="1" applyAlignment="1">
      <alignment horizontal="right"/>
    </xf>
    <xf numFmtId="1" fontId="4" fillId="0" borderId="16" xfId="0" applyNumberFormat="1" applyFont="1" applyBorder="1"/>
    <xf numFmtId="1" fontId="4" fillId="0" borderId="17" xfId="0" applyNumberFormat="1" applyFont="1" applyBorder="1"/>
    <xf numFmtId="1" fontId="4" fillId="0" borderId="18" xfId="0" applyNumberFormat="1" applyFont="1" applyBorder="1"/>
    <xf numFmtId="1" fontId="4" fillId="0" borderId="19" xfId="0" applyNumberFormat="1" applyFont="1" applyBorder="1"/>
    <xf numFmtId="178" fontId="4" fillId="2" borderId="4" xfId="0" applyNumberFormat="1" applyFont="1" applyFill="1" applyBorder="1"/>
    <xf numFmtId="0" fontId="4" fillId="0" borderId="4" xfId="0" applyFont="1" applyBorder="1" applyAlignment="1">
      <alignment horizontal="center" shrinkToFit="1"/>
    </xf>
    <xf numFmtId="0" fontId="0" fillId="0" borderId="0" xfId="0" applyAlignment="1">
      <alignment horizontal="right"/>
    </xf>
    <xf numFmtId="38" fontId="4" fillId="3" borderId="1" xfId="3" applyFont="1" applyFill="1" applyBorder="1" applyAlignment="1">
      <alignment horizontal="right"/>
    </xf>
    <xf numFmtId="38" fontId="4" fillId="3" borderId="2" xfId="3" applyFont="1" applyFill="1" applyBorder="1" applyAlignment="1">
      <alignment horizontal="right"/>
    </xf>
    <xf numFmtId="38" fontId="4" fillId="3" borderId="3" xfId="3" applyFont="1" applyFill="1" applyBorder="1" applyAlignment="1">
      <alignment horizontal="right"/>
    </xf>
    <xf numFmtId="38" fontId="4" fillId="3" borderId="5" xfId="3" applyFont="1" applyFill="1" applyBorder="1" applyAlignment="1">
      <alignment horizontal="right"/>
    </xf>
    <xf numFmtId="179" fontId="4" fillId="0" borderId="8" xfId="3" applyNumberFormat="1" applyFont="1" applyFill="1" applyBorder="1"/>
    <xf numFmtId="179" fontId="4" fillId="0" borderId="9" xfId="3" applyNumberFormat="1" applyFont="1" applyFill="1" applyBorder="1"/>
    <xf numFmtId="179" fontId="4" fillId="0" borderId="10" xfId="3" applyNumberFormat="1" applyFont="1" applyFill="1" applyBorder="1"/>
    <xf numFmtId="179" fontId="4" fillId="0" borderId="11" xfId="3" applyNumberFormat="1" applyFont="1" applyFill="1" applyBorder="1"/>
    <xf numFmtId="40" fontId="4" fillId="0" borderId="9" xfId="3" applyNumberFormat="1" applyFont="1" applyFill="1" applyBorder="1"/>
    <xf numFmtId="40" fontId="4" fillId="0" borderId="10" xfId="3" applyNumberFormat="1" applyFont="1" applyFill="1" applyBorder="1"/>
    <xf numFmtId="40" fontId="4" fillId="0" borderId="11" xfId="3" applyNumberFormat="1" applyFont="1" applyFill="1" applyBorder="1"/>
    <xf numFmtId="178" fontId="4" fillId="0" borderId="1" xfId="3" applyNumberFormat="1" applyFont="1" applyBorder="1"/>
    <xf numFmtId="178" fontId="4" fillId="0" borderId="2" xfId="3" applyNumberFormat="1" applyFont="1" applyBorder="1"/>
    <xf numFmtId="178" fontId="4" fillId="0" borderId="3" xfId="3" applyNumberFormat="1" applyFont="1" applyBorder="1"/>
    <xf numFmtId="178" fontId="4" fillId="0" borderId="5" xfId="3" applyNumberFormat="1" applyFont="1" applyBorder="1"/>
    <xf numFmtId="178" fontId="4" fillId="0" borderId="2" xfId="3" applyNumberFormat="1" applyFont="1" applyFill="1" applyBorder="1"/>
    <xf numFmtId="178" fontId="4" fillId="0" borderId="3" xfId="3" applyNumberFormat="1" applyFont="1" applyFill="1" applyBorder="1"/>
    <xf numFmtId="178" fontId="4" fillId="0" borderId="5" xfId="3" applyNumberFormat="1" applyFont="1" applyFill="1" applyBorder="1"/>
    <xf numFmtId="0" fontId="0" fillId="0" borderId="4" xfId="0" applyBorder="1" applyAlignment="1">
      <alignment horizontal="center"/>
    </xf>
    <xf numFmtId="0" fontId="4" fillId="3" borderId="20" xfId="0" applyFont="1" applyFill="1" applyBorder="1" applyAlignment="1">
      <alignment horizontal="center" shrinkToFit="1"/>
    </xf>
    <xf numFmtId="0" fontId="4" fillId="3" borderId="21" xfId="0" applyFont="1" applyFill="1" applyBorder="1" applyAlignment="1">
      <alignment horizontal="center" shrinkToFit="1"/>
    </xf>
    <xf numFmtId="38" fontId="4" fillId="3" borderId="21" xfId="3" applyFont="1" applyFill="1" applyBorder="1" applyAlignment="1">
      <alignment horizontal="center" shrinkToFit="1"/>
    </xf>
    <xf numFmtId="38" fontId="4" fillId="3" borderId="22" xfId="3" applyFont="1" applyFill="1" applyBorder="1" applyAlignment="1">
      <alignment horizontal="center" shrinkToFit="1"/>
    </xf>
    <xf numFmtId="0" fontId="4" fillId="3" borderId="23" xfId="0" applyFont="1" applyFill="1" applyBorder="1" applyAlignment="1">
      <alignment horizontal="center" shrinkToFit="1"/>
    </xf>
    <xf numFmtId="0" fontId="4" fillId="3" borderId="24" xfId="0" applyFont="1" applyFill="1" applyBorder="1" applyAlignment="1">
      <alignment horizontal="center" shrinkToFit="1"/>
    </xf>
    <xf numFmtId="38" fontId="4" fillId="3" borderId="24" xfId="3" applyFont="1" applyFill="1" applyBorder="1" applyAlignment="1">
      <alignment horizontal="center" shrinkToFit="1"/>
    </xf>
    <xf numFmtId="38" fontId="4" fillId="3" borderId="25" xfId="3" applyFont="1" applyFill="1" applyBorder="1" applyAlignment="1">
      <alignment horizontal="center" shrinkToFit="1"/>
    </xf>
    <xf numFmtId="176" fontId="4" fillId="4" borderId="2" xfId="0" applyNumberFormat="1" applyFont="1" applyFill="1" applyBorder="1"/>
    <xf numFmtId="38" fontId="4" fillId="4" borderId="9" xfId="3" applyFont="1" applyFill="1" applyBorder="1"/>
    <xf numFmtId="179" fontId="4" fillId="4" borderId="9" xfId="3" applyNumberFormat="1" applyFont="1" applyFill="1" applyBorder="1"/>
    <xf numFmtId="176" fontId="4" fillId="4" borderId="3" xfId="0" applyNumberFormat="1" applyFont="1" applyFill="1" applyBorder="1"/>
    <xf numFmtId="38" fontId="4" fillId="4" borderId="10" xfId="3" applyFont="1" applyFill="1" applyBorder="1"/>
    <xf numFmtId="179" fontId="4" fillId="4" borderId="10" xfId="3" applyNumberFormat="1" applyFont="1" applyFill="1" applyBorder="1"/>
    <xf numFmtId="176" fontId="4" fillId="4" borderId="5" xfId="0" applyNumberFormat="1" applyFont="1" applyFill="1" applyBorder="1"/>
    <xf numFmtId="38" fontId="4" fillId="4" borderId="11" xfId="3" applyFont="1" applyFill="1" applyBorder="1"/>
    <xf numFmtId="179" fontId="4" fillId="4" borderId="11" xfId="3" applyNumberFormat="1" applyFont="1" applyFill="1" applyBorder="1"/>
    <xf numFmtId="40" fontId="4" fillId="4" borderId="9" xfId="3" applyNumberFormat="1" applyFont="1" applyFill="1" applyBorder="1"/>
    <xf numFmtId="40" fontId="4" fillId="4" borderId="10" xfId="3" applyNumberFormat="1" applyFont="1" applyFill="1" applyBorder="1"/>
    <xf numFmtId="40" fontId="4" fillId="4" borderId="11" xfId="3" applyNumberFormat="1" applyFont="1" applyFill="1" applyBorder="1"/>
    <xf numFmtId="180" fontId="4" fillId="0" borderId="26" xfId="3" applyNumberFormat="1" applyFont="1" applyBorder="1"/>
    <xf numFmtId="180" fontId="4" fillId="0" borderId="1" xfId="0" applyNumberFormat="1" applyFont="1" applyBorder="1"/>
    <xf numFmtId="180" fontId="4" fillId="0" borderId="27" xfId="3" applyNumberFormat="1" applyFont="1" applyBorder="1"/>
    <xf numFmtId="180" fontId="4" fillId="0" borderId="2" xfId="0" applyNumberFormat="1" applyFont="1" applyBorder="1"/>
    <xf numFmtId="180" fontId="4" fillId="0" borderId="28" xfId="3" applyNumberFormat="1" applyFont="1" applyBorder="1"/>
    <xf numFmtId="180" fontId="4" fillId="0" borderId="3" xfId="0" applyNumberFormat="1" applyFont="1" applyBorder="1"/>
    <xf numFmtId="180" fontId="4" fillId="0" borderId="29" xfId="3" applyNumberFormat="1" applyFont="1" applyBorder="1"/>
    <xf numFmtId="180" fontId="4" fillId="0" borderId="5" xfId="0" applyNumberFormat="1" applyFont="1" applyBorder="1"/>
    <xf numFmtId="180" fontId="4" fillId="0" borderId="1" xfId="0" applyNumberFormat="1" applyFont="1" applyBorder="1" applyAlignment="1">
      <alignment horizontal="right"/>
    </xf>
    <xf numFmtId="180" fontId="4" fillId="0" borderId="1" xfId="3" applyNumberFormat="1" applyFont="1" applyBorder="1"/>
    <xf numFmtId="180" fontId="4" fillId="0" borderId="2" xfId="0" applyNumberFormat="1" applyFont="1" applyBorder="1" applyAlignment="1">
      <alignment horizontal="right"/>
    </xf>
    <xf numFmtId="180" fontId="4" fillId="0" borderId="2" xfId="3" applyNumberFormat="1" applyFont="1" applyBorder="1"/>
    <xf numFmtId="180" fontId="4" fillId="0" borderId="3" xfId="0" applyNumberFormat="1" applyFont="1" applyBorder="1" applyAlignment="1">
      <alignment horizontal="right"/>
    </xf>
    <xf numFmtId="180" fontId="4" fillId="0" borderId="3" xfId="3" applyNumberFormat="1" applyFont="1" applyBorder="1"/>
    <xf numFmtId="180" fontId="4" fillId="0" borderId="5" xfId="0" applyNumberFormat="1" applyFont="1" applyBorder="1" applyAlignment="1">
      <alignment horizontal="right"/>
    </xf>
    <xf numFmtId="180" fontId="4" fillId="0" borderId="5" xfId="3" applyNumberFormat="1" applyFont="1" applyBorder="1"/>
    <xf numFmtId="38" fontId="0" fillId="0" borderId="4" xfId="3" applyFont="1" applyBorder="1" applyAlignment="1">
      <alignment horizontal="center"/>
    </xf>
    <xf numFmtId="177" fontId="4" fillId="0" borderId="2" xfId="1" applyNumberFormat="1" applyFont="1" applyBorder="1"/>
    <xf numFmtId="177" fontId="4" fillId="0" borderId="3" xfId="1" applyNumberFormat="1" applyFont="1" applyBorder="1"/>
    <xf numFmtId="177" fontId="4" fillId="0" borderId="5" xfId="1" applyNumberFormat="1" applyFont="1" applyBorder="1"/>
    <xf numFmtId="9" fontId="4" fillId="4" borderId="1" xfId="1" applyFont="1" applyFill="1" applyBorder="1"/>
    <xf numFmtId="9" fontId="4" fillId="4" borderId="2" xfId="1" applyFont="1" applyFill="1" applyBorder="1"/>
    <xf numFmtId="9" fontId="4" fillId="4" borderId="3" xfId="1" applyFont="1" applyFill="1" applyBorder="1"/>
    <xf numFmtId="0" fontId="7" fillId="0" borderId="0" xfId="0" applyFont="1"/>
    <xf numFmtId="0" fontId="4" fillId="0" borderId="30" xfId="0" applyFont="1" applyFill="1" applyBorder="1" applyAlignment="1">
      <alignment horizontal="center" shrinkToFit="1"/>
    </xf>
    <xf numFmtId="178" fontId="4" fillId="0" borderId="30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3" borderId="20" xfId="0" applyFont="1" applyFill="1" applyBorder="1" applyAlignment="1">
      <alignment horizontal="center" shrinkToFit="1"/>
    </xf>
    <xf numFmtId="0" fontId="4" fillId="3" borderId="21" xfId="0" applyFont="1" applyFill="1" applyBorder="1" applyAlignment="1">
      <alignment horizontal="center" shrinkToFit="1"/>
    </xf>
    <xf numFmtId="0" fontId="4" fillId="3" borderId="31" xfId="0" applyFont="1" applyFill="1" applyBorder="1" applyAlignment="1">
      <alignment horizontal="center" shrinkToFit="1"/>
    </xf>
    <xf numFmtId="0" fontId="4" fillId="3" borderId="32" xfId="0" applyFont="1" applyFill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3" borderId="23" xfId="0" applyFont="1" applyFill="1" applyBorder="1" applyAlignment="1">
      <alignment horizontal="center" shrinkToFit="1"/>
    </xf>
    <xf numFmtId="0" fontId="4" fillId="3" borderId="24" xfId="0" applyFont="1" applyFill="1" applyBorder="1" applyAlignment="1">
      <alignment horizontal="center" shrinkToFit="1"/>
    </xf>
    <xf numFmtId="0" fontId="4" fillId="3" borderId="33" xfId="0" applyFont="1" applyFill="1" applyBorder="1" applyAlignment="1">
      <alignment horizontal="center" shrinkToFit="1"/>
    </xf>
    <xf numFmtId="0" fontId="4" fillId="3" borderId="34" xfId="0" applyFont="1" applyFill="1" applyBorder="1" applyAlignment="1">
      <alignment horizontal="center" shrinkToFit="1"/>
    </xf>
    <xf numFmtId="0" fontId="4" fillId="5" borderId="1" xfId="0" applyFont="1" applyFill="1" applyBorder="1"/>
    <xf numFmtId="176" fontId="4" fillId="5" borderId="1" xfId="0" applyNumberFormat="1" applyFont="1" applyFill="1" applyBorder="1"/>
    <xf numFmtId="38" fontId="4" fillId="5" borderId="8" xfId="3" applyFont="1" applyFill="1" applyBorder="1"/>
    <xf numFmtId="179" fontId="4" fillId="5" borderId="8" xfId="3" applyNumberFormat="1" applyFont="1" applyFill="1" applyBorder="1"/>
    <xf numFmtId="38" fontId="4" fillId="5" borderId="1" xfId="3" applyFont="1" applyFill="1" applyBorder="1" applyAlignment="1">
      <alignment horizontal="right"/>
    </xf>
    <xf numFmtId="180" fontId="4" fillId="5" borderId="26" xfId="3" applyNumberFormat="1" applyFont="1" applyFill="1" applyBorder="1"/>
    <xf numFmtId="180" fontId="4" fillId="5" borderId="1" xfId="0" applyNumberFormat="1" applyFont="1" applyFill="1" applyBorder="1"/>
    <xf numFmtId="178" fontId="4" fillId="5" borderId="1" xfId="3" applyNumberFormat="1" applyFont="1" applyFill="1" applyBorder="1"/>
    <xf numFmtId="0" fontId="4" fillId="5" borderId="1" xfId="0" applyFont="1" applyFill="1" applyBorder="1" applyAlignment="1">
      <alignment horizontal="center"/>
    </xf>
    <xf numFmtId="180" fontId="4" fillId="5" borderId="1" xfId="0" applyNumberFormat="1" applyFont="1" applyFill="1" applyBorder="1" applyAlignment="1">
      <alignment horizontal="right"/>
    </xf>
    <xf numFmtId="180" fontId="4" fillId="5" borderId="1" xfId="3" applyNumberFormat="1" applyFont="1" applyFill="1" applyBorder="1"/>
    <xf numFmtId="38" fontId="4" fillId="5" borderId="12" xfId="3" applyFont="1" applyFill="1" applyBorder="1" applyAlignment="1">
      <alignment horizontal="right"/>
    </xf>
    <xf numFmtId="1" fontId="4" fillId="5" borderId="16" xfId="0" applyNumberFormat="1" applyFont="1" applyFill="1" applyBorder="1"/>
    <xf numFmtId="177" fontId="4" fillId="5" borderId="2" xfId="1" applyNumberFormat="1" applyFont="1" applyFill="1" applyBorder="1"/>
    <xf numFmtId="0" fontId="4" fillId="5" borderId="0" xfId="0" applyFont="1" applyFill="1"/>
    <xf numFmtId="38" fontId="4" fillId="5" borderId="1" xfId="3" applyFont="1" applyFill="1" applyBorder="1"/>
    <xf numFmtId="9" fontId="4" fillId="5" borderId="1" xfId="1" applyFont="1" applyFill="1" applyBorder="1"/>
    <xf numFmtId="0" fontId="4" fillId="5" borderId="2" xfId="0" applyFont="1" applyFill="1" applyBorder="1"/>
    <xf numFmtId="176" fontId="4" fillId="5" borderId="2" xfId="0" applyNumberFormat="1" applyFont="1" applyFill="1" applyBorder="1"/>
    <xf numFmtId="38" fontId="4" fillId="5" borderId="9" xfId="3" applyFont="1" applyFill="1" applyBorder="1"/>
    <xf numFmtId="179" fontId="4" fillId="5" borderId="9" xfId="3" applyNumberFormat="1" applyFont="1" applyFill="1" applyBorder="1"/>
    <xf numFmtId="38" fontId="4" fillId="5" borderId="2" xfId="3" applyFont="1" applyFill="1" applyBorder="1" applyAlignment="1">
      <alignment horizontal="right"/>
    </xf>
    <xf numFmtId="180" fontId="4" fillId="5" borderId="27" xfId="3" applyNumberFormat="1" applyFont="1" applyFill="1" applyBorder="1"/>
    <xf numFmtId="180" fontId="4" fillId="5" borderId="2" xfId="0" applyNumberFormat="1" applyFont="1" applyFill="1" applyBorder="1"/>
    <xf numFmtId="178" fontId="4" fillId="5" borderId="2" xfId="3" applyNumberFormat="1" applyFont="1" applyFill="1" applyBorder="1"/>
    <xf numFmtId="0" fontId="4" fillId="5" borderId="2" xfId="0" applyFont="1" applyFill="1" applyBorder="1" applyAlignment="1">
      <alignment horizontal="center"/>
    </xf>
    <xf numFmtId="180" fontId="4" fillId="5" borderId="2" xfId="0" applyNumberFormat="1" applyFont="1" applyFill="1" applyBorder="1" applyAlignment="1">
      <alignment horizontal="right"/>
    </xf>
    <xf numFmtId="180" fontId="4" fillId="5" borderId="2" xfId="3" applyNumberFormat="1" applyFont="1" applyFill="1" applyBorder="1"/>
    <xf numFmtId="38" fontId="4" fillId="5" borderId="13" xfId="3" applyFont="1" applyFill="1" applyBorder="1" applyAlignment="1">
      <alignment horizontal="right"/>
    </xf>
    <xf numFmtId="1" fontId="4" fillId="5" borderId="17" xfId="0" applyNumberFormat="1" applyFont="1" applyFill="1" applyBorder="1"/>
    <xf numFmtId="38" fontId="4" fillId="5" borderId="2" xfId="3" applyFont="1" applyFill="1" applyBorder="1"/>
    <xf numFmtId="9" fontId="4" fillId="5" borderId="2" xfId="1" applyFont="1" applyFill="1" applyBorder="1"/>
    <xf numFmtId="0" fontId="4" fillId="5" borderId="3" xfId="0" applyFont="1" applyFill="1" applyBorder="1"/>
    <xf numFmtId="176" fontId="4" fillId="5" borderId="3" xfId="0" applyNumberFormat="1" applyFont="1" applyFill="1" applyBorder="1"/>
    <xf numFmtId="38" fontId="4" fillId="5" borderId="10" xfId="3" applyFont="1" applyFill="1" applyBorder="1"/>
    <xf numFmtId="179" fontId="4" fillId="5" borderId="10" xfId="3" applyNumberFormat="1" applyFont="1" applyFill="1" applyBorder="1"/>
    <xf numFmtId="38" fontId="4" fillId="5" borderId="3" xfId="3" applyFont="1" applyFill="1" applyBorder="1" applyAlignment="1">
      <alignment horizontal="right"/>
    </xf>
    <xf numFmtId="180" fontId="4" fillId="5" borderId="28" xfId="3" applyNumberFormat="1" applyFont="1" applyFill="1" applyBorder="1"/>
    <xf numFmtId="180" fontId="4" fillId="5" borderId="3" xfId="0" applyNumberFormat="1" applyFont="1" applyFill="1" applyBorder="1"/>
    <xf numFmtId="178" fontId="4" fillId="5" borderId="3" xfId="3" applyNumberFormat="1" applyFont="1" applyFill="1" applyBorder="1"/>
    <xf numFmtId="0" fontId="4" fillId="5" borderId="3" xfId="0" applyFont="1" applyFill="1" applyBorder="1" applyAlignment="1">
      <alignment horizontal="center"/>
    </xf>
    <xf numFmtId="180" fontId="4" fillId="5" borderId="3" xfId="0" applyNumberFormat="1" applyFont="1" applyFill="1" applyBorder="1" applyAlignment="1">
      <alignment horizontal="right"/>
    </xf>
    <xf numFmtId="180" fontId="4" fillId="5" borderId="3" xfId="3" applyNumberFormat="1" applyFont="1" applyFill="1" applyBorder="1"/>
    <xf numFmtId="38" fontId="4" fillId="5" borderId="14" xfId="3" applyFont="1" applyFill="1" applyBorder="1" applyAlignment="1">
      <alignment horizontal="right"/>
    </xf>
    <xf numFmtId="1" fontId="4" fillId="5" borderId="18" xfId="0" applyNumberFormat="1" applyFont="1" applyFill="1" applyBorder="1"/>
    <xf numFmtId="177" fontId="4" fillId="5" borderId="3" xfId="1" applyNumberFormat="1" applyFont="1" applyFill="1" applyBorder="1"/>
    <xf numFmtId="38" fontId="4" fillId="5" borderId="3" xfId="3" applyFont="1" applyFill="1" applyBorder="1"/>
    <xf numFmtId="0" fontId="4" fillId="5" borderId="5" xfId="0" applyFont="1" applyFill="1" applyBorder="1"/>
    <xf numFmtId="176" fontId="4" fillId="5" borderId="5" xfId="0" applyNumberFormat="1" applyFont="1" applyFill="1" applyBorder="1"/>
    <xf numFmtId="38" fontId="4" fillId="5" borderId="11" xfId="3" applyFont="1" applyFill="1" applyBorder="1"/>
    <xf numFmtId="179" fontId="4" fillId="5" borderId="11" xfId="3" applyNumberFormat="1" applyFont="1" applyFill="1" applyBorder="1"/>
    <xf numFmtId="38" fontId="4" fillId="5" borderId="5" xfId="3" applyFont="1" applyFill="1" applyBorder="1" applyAlignment="1">
      <alignment horizontal="right"/>
    </xf>
    <xf numFmtId="180" fontId="4" fillId="5" borderId="29" xfId="3" applyNumberFormat="1" applyFont="1" applyFill="1" applyBorder="1"/>
    <xf numFmtId="180" fontId="4" fillId="5" borderId="5" xfId="0" applyNumberFormat="1" applyFont="1" applyFill="1" applyBorder="1"/>
    <xf numFmtId="178" fontId="4" fillId="5" borderId="5" xfId="3" applyNumberFormat="1" applyFont="1" applyFill="1" applyBorder="1"/>
    <xf numFmtId="0" fontId="4" fillId="5" borderId="5" xfId="0" applyFont="1" applyFill="1" applyBorder="1" applyAlignment="1">
      <alignment horizontal="center"/>
    </xf>
    <xf numFmtId="180" fontId="4" fillId="5" borderId="5" xfId="0" applyNumberFormat="1" applyFont="1" applyFill="1" applyBorder="1" applyAlignment="1">
      <alignment horizontal="right"/>
    </xf>
    <xf numFmtId="180" fontId="4" fillId="5" borderId="5" xfId="3" applyNumberFormat="1" applyFont="1" applyFill="1" applyBorder="1"/>
    <xf numFmtId="38" fontId="4" fillId="5" borderId="15" xfId="3" applyFont="1" applyFill="1" applyBorder="1" applyAlignment="1">
      <alignment horizontal="right"/>
    </xf>
    <xf numFmtId="1" fontId="4" fillId="5" borderId="19" xfId="0" applyNumberFormat="1" applyFont="1" applyFill="1" applyBorder="1"/>
    <xf numFmtId="177" fontId="4" fillId="5" borderId="5" xfId="1" applyNumberFormat="1" applyFont="1" applyFill="1" applyBorder="1"/>
    <xf numFmtId="38" fontId="4" fillId="5" borderId="5" xfId="3" applyFont="1" applyFill="1" applyBorder="1"/>
    <xf numFmtId="9" fontId="4" fillId="5" borderId="5" xfId="1" applyFont="1" applyFill="1" applyBorder="1"/>
    <xf numFmtId="9" fontId="4" fillId="5" borderId="3" xfId="1" applyFont="1" applyFill="1" applyBorder="1"/>
    <xf numFmtId="9" fontId="4" fillId="4" borderId="5" xfId="1" applyFont="1" applyFill="1" applyBorder="1"/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38" fontId="4" fillId="3" borderId="20" xfId="3" applyFont="1" applyFill="1" applyBorder="1" applyAlignment="1">
      <alignment horizontal="center" vertical="center" shrinkToFit="1"/>
    </xf>
    <xf numFmtId="38" fontId="4" fillId="3" borderId="23" xfId="3" applyFont="1" applyFill="1" applyBorder="1" applyAlignment="1">
      <alignment horizontal="center" vertical="center" shrinkToFit="1"/>
    </xf>
    <xf numFmtId="0" fontId="4" fillId="6" borderId="0" xfId="0" applyFont="1" applyFill="1" applyAlignment="1">
      <alignment horizont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</cellXfs>
  <cellStyles count="5">
    <cellStyle name="パーセント" xfId="1" builtinId="5"/>
    <cellStyle name="パーセント 2" xfId="2"/>
    <cellStyle name="桁区切り" xfId="3" builtinId="6"/>
    <cellStyle name="桁区切り 2" xfId="4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退職金モデル</a:t>
            </a:r>
            <a:endParaRPr lang="en-US" altLang="ja-JP"/>
          </a:p>
        </c:rich>
      </c:tx>
      <c:layout>
        <c:manualLayout>
          <c:xMode val="edge"/>
          <c:yMode val="edge"/>
          <c:x val="0.45261121032551344"/>
          <c:y val="2.43308612586217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07736943907164E-2"/>
          <c:y val="9.4890510948905105E-2"/>
          <c:w val="0.90909090909090906"/>
          <c:h val="0.8175182481751827"/>
        </c:manualLayout>
      </c:layout>
      <c:lineChart>
        <c:grouping val="standard"/>
        <c:varyColors val="0"/>
        <c:ser>
          <c:idx val="0"/>
          <c:order val="0"/>
          <c:tx>
            <c:v>標準モデル（現）</c:v>
          </c:tx>
          <c:val>
            <c:numRef>
              <c:f>標準モデル!$G$10:$G$48</c:f>
              <c:numCache>
                <c:formatCode>#,##0_);[Red]\(#,##0\)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137280</c:v>
                </c:pt>
                <c:pt idx="4">
                  <c:v>208800</c:v>
                </c:pt>
                <c:pt idx="5">
                  <c:v>254016</c:v>
                </c:pt>
                <c:pt idx="6">
                  <c:v>319284</c:v>
                </c:pt>
                <c:pt idx="7">
                  <c:v>370080</c:v>
                </c:pt>
                <c:pt idx="8">
                  <c:v>422172</c:v>
                </c:pt>
                <c:pt idx="9">
                  <c:v>554820</c:v>
                </c:pt>
                <c:pt idx="10">
                  <c:v>618618</c:v>
                </c:pt>
                <c:pt idx="11">
                  <c:v>756000</c:v>
                </c:pt>
                <c:pt idx="12">
                  <c:v>829920</c:v>
                </c:pt>
                <c:pt idx="13">
                  <c:v>905520</c:v>
                </c:pt>
                <c:pt idx="14">
                  <c:v>1123200</c:v>
                </c:pt>
                <c:pt idx="15">
                  <c:v>1213440</c:v>
                </c:pt>
                <c:pt idx="16">
                  <c:v>1305600</c:v>
                </c:pt>
                <c:pt idx="17">
                  <c:v>1399680</c:v>
                </c:pt>
                <c:pt idx="18">
                  <c:v>1495680</c:v>
                </c:pt>
                <c:pt idx="19">
                  <c:v>1900800</c:v>
                </c:pt>
                <c:pt idx="20">
                  <c:v>2020787.9999999995</c:v>
                </c:pt>
                <c:pt idx="21">
                  <c:v>2143152</c:v>
                </c:pt>
                <c:pt idx="22">
                  <c:v>2267892</c:v>
                </c:pt>
                <c:pt idx="23">
                  <c:v>2395008</c:v>
                </c:pt>
                <c:pt idx="24">
                  <c:v>2659140</c:v>
                </c:pt>
                <c:pt idx="25">
                  <c:v>2897408.8</c:v>
                </c:pt>
                <c:pt idx="26">
                  <c:v>3135897.6000000001</c:v>
                </c:pt>
                <c:pt idx="27">
                  <c:v>3662181.6</c:v>
                </c:pt>
                <c:pt idx="28">
                  <c:v>3945700.0000000005</c:v>
                </c:pt>
                <c:pt idx="29">
                  <c:v>4481400</c:v>
                </c:pt>
                <c:pt idx="30">
                  <c:v>4738968.0000000009</c:v>
                </c:pt>
                <c:pt idx="31">
                  <c:v>5005508.0000000009</c:v>
                </c:pt>
                <c:pt idx="32">
                  <c:v>5281164.0000000009</c:v>
                </c:pt>
                <c:pt idx="33">
                  <c:v>5566080.0000000009</c:v>
                </c:pt>
                <c:pt idx="34">
                  <c:v>5860400.0000000009</c:v>
                </c:pt>
                <c:pt idx="35">
                  <c:v>6013920.0000000009</c:v>
                </c:pt>
                <c:pt idx="36">
                  <c:v>6169360.0000000009</c:v>
                </c:pt>
                <c:pt idx="37">
                  <c:v>6326720.0000000009</c:v>
                </c:pt>
                <c:pt idx="38">
                  <c:v>6486000.0000000009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F0-40C1-A595-2BBB101F2BFA}"/>
            </c:ext>
          </c:extLst>
        </c:ser>
        <c:ser>
          <c:idx val="1"/>
          <c:order val="1"/>
          <c:tx>
            <c:v>標準モデル（新）</c:v>
          </c:tx>
          <c:val>
            <c:numRef>
              <c:f>標準モデル!$P$10:$P$48</c:f>
              <c:numCache>
                <c:formatCode>#,##0_);[Red]\(#,##0\)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70000</c:v>
                </c:pt>
                <c:pt idx="3">
                  <c:v>140000</c:v>
                </c:pt>
                <c:pt idx="4">
                  <c:v>210000</c:v>
                </c:pt>
                <c:pt idx="5">
                  <c:v>280000</c:v>
                </c:pt>
                <c:pt idx="6">
                  <c:v>380000</c:v>
                </c:pt>
                <c:pt idx="7">
                  <c:v>480000</c:v>
                </c:pt>
                <c:pt idx="8">
                  <c:v>580000</c:v>
                </c:pt>
                <c:pt idx="9">
                  <c:v>680000</c:v>
                </c:pt>
                <c:pt idx="10">
                  <c:v>780000</c:v>
                </c:pt>
                <c:pt idx="11">
                  <c:v>910000</c:v>
                </c:pt>
                <c:pt idx="12">
                  <c:v>1040000</c:v>
                </c:pt>
                <c:pt idx="13">
                  <c:v>1170000</c:v>
                </c:pt>
                <c:pt idx="14">
                  <c:v>1300000</c:v>
                </c:pt>
                <c:pt idx="15">
                  <c:v>1430000</c:v>
                </c:pt>
                <c:pt idx="16">
                  <c:v>1570000</c:v>
                </c:pt>
                <c:pt idx="17">
                  <c:v>1710000</c:v>
                </c:pt>
                <c:pt idx="18">
                  <c:v>1850000</c:v>
                </c:pt>
                <c:pt idx="19">
                  <c:v>2050000</c:v>
                </c:pt>
                <c:pt idx="20">
                  <c:v>2250000</c:v>
                </c:pt>
                <c:pt idx="21">
                  <c:v>2450000</c:v>
                </c:pt>
                <c:pt idx="22">
                  <c:v>2650000</c:v>
                </c:pt>
                <c:pt idx="23">
                  <c:v>2850000</c:v>
                </c:pt>
                <c:pt idx="24">
                  <c:v>3050000</c:v>
                </c:pt>
                <c:pt idx="25">
                  <c:v>3250000</c:v>
                </c:pt>
                <c:pt idx="26">
                  <c:v>3450000</c:v>
                </c:pt>
                <c:pt idx="27">
                  <c:v>3730000</c:v>
                </c:pt>
                <c:pt idx="28">
                  <c:v>4010000</c:v>
                </c:pt>
                <c:pt idx="29">
                  <c:v>4290000</c:v>
                </c:pt>
                <c:pt idx="30">
                  <c:v>4570000</c:v>
                </c:pt>
                <c:pt idx="31">
                  <c:v>4850000</c:v>
                </c:pt>
                <c:pt idx="32">
                  <c:v>5130000</c:v>
                </c:pt>
                <c:pt idx="33">
                  <c:v>5410000</c:v>
                </c:pt>
                <c:pt idx="34">
                  <c:v>5690000</c:v>
                </c:pt>
                <c:pt idx="35">
                  <c:v>5970000</c:v>
                </c:pt>
                <c:pt idx="36">
                  <c:v>6250000</c:v>
                </c:pt>
                <c:pt idx="37">
                  <c:v>6530000</c:v>
                </c:pt>
                <c:pt idx="38">
                  <c:v>6810000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F0-40C1-A595-2BBB101F2BFA}"/>
            </c:ext>
          </c:extLst>
        </c:ser>
        <c:ser>
          <c:idx val="2"/>
          <c:order val="2"/>
          <c:tx>
            <c:v>最遅（現）</c:v>
          </c:tx>
          <c:val>
            <c:numRef>
              <c:f>最遅モデル!$G$6:$G$48</c:f>
              <c:numCache>
                <c:formatCode>#,##0_);[Red]\(#,##0\)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109500</c:v>
                </c:pt>
                <c:pt idx="4">
                  <c:v>183960</c:v>
                </c:pt>
                <c:pt idx="5">
                  <c:v>223776</c:v>
                </c:pt>
                <c:pt idx="6">
                  <c:v>264600</c:v>
                </c:pt>
                <c:pt idx="7">
                  <c:v>306432</c:v>
                </c:pt>
                <c:pt idx="8">
                  <c:v>349272</c:v>
                </c:pt>
                <c:pt idx="9">
                  <c:v>458640</c:v>
                </c:pt>
                <c:pt idx="10">
                  <c:v>534072</c:v>
                </c:pt>
                <c:pt idx="11">
                  <c:v>590688</c:v>
                </c:pt>
                <c:pt idx="12">
                  <c:v>648648</c:v>
                </c:pt>
                <c:pt idx="13">
                  <c:v>707952</c:v>
                </c:pt>
                <c:pt idx="14">
                  <c:v>878400</c:v>
                </c:pt>
                <c:pt idx="15">
                  <c:v>949248</c:v>
                </c:pt>
                <c:pt idx="16">
                  <c:v>1021632</c:v>
                </c:pt>
                <c:pt idx="17">
                  <c:v>1095552</c:v>
                </c:pt>
                <c:pt idx="18">
                  <c:v>1171008</c:v>
                </c:pt>
                <c:pt idx="19">
                  <c:v>1404000</c:v>
                </c:pt>
                <c:pt idx="20">
                  <c:v>1426005</c:v>
                </c:pt>
                <c:pt idx="21">
                  <c:v>1498662</c:v>
                </c:pt>
                <c:pt idx="22">
                  <c:v>1571751</c:v>
                </c:pt>
                <c:pt idx="23">
                  <c:v>1645272</c:v>
                </c:pt>
                <c:pt idx="24">
                  <c:v>1810917</c:v>
                </c:pt>
                <c:pt idx="25">
                  <c:v>1893255</c:v>
                </c:pt>
                <c:pt idx="26">
                  <c:v>1968384</c:v>
                </c:pt>
                <c:pt idx="27">
                  <c:v>2051658</c:v>
                </c:pt>
                <c:pt idx="28">
                  <c:v>2127675</c:v>
                </c:pt>
                <c:pt idx="29">
                  <c:v>2405910</c:v>
                </c:pt>
                <c:pt idx="30">
                  <c:v>2532720</c:v>
                </c:pt>
                <c:pt idx="31">
                  <c:v>2662869</c:v>
                </c:pt>
                <c:pt idx="32">
                  <c:v>2796381</c:v>
                </c:pt>
                <c:pt idx="33">
                  <c:v>2933280.0000000005</c:v>
                </c:pt>
                <c:pt idx="34">
                  <c:v>3073590.0000000005</c:v>
                </c:pt>
                <c:pt idx="35">
                  <c:v>3217335.0000000005</c:v>
                </c:pt>
                <c:pt idx="36">
                  <c:v>3364539.0000000005</c:v>
                </c:pt>
                <c:pt idx="37">
                  <c:v>3515226.0000000005</c:v>
                </c:pt>
                <c:pt idx="38">
                  <c:v>3669420.0000000009</c:v>
                </c:pt>
                <c:pt idx="39">
                  <c:v>3733800.0000000009</c:v>
                </c:pt>
                <c:pt idx="40">
                  <c:v>3584500.0000000005</c:v>
                </c:pt>
                <c:pt idx="41">
                  <c:v>3648880.0000000009</c:v>
                </c:pt>
                <c:pt idx="42">
                  <c:v>3713580.0000000009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AF0-40C1-A595-2BBB101F2BFA}"/>
            </c:ext>
          </c:extLst>
        </c:ser>
        <c:ser>
          <c:idx val="3"/>
          <c:order val="3"/>
          <c:tx>
            <c:v>最遅（新）</c:v>
          </c:tx>
          <c:val>
            <c:numRef>
              <c:f>最遅モデル!$P$6:$P$48</c:f>
              <c:numCache>
                <c:formatCode>#,##0_);[Red]\(#,##0\)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40000</c:v>
                </c:pt>
                <c:pt idx="3">
                  <c:v>80000</c:v>
                </c:pt>
                <c:pt idx="4">
                  <c:v>140000</c:v>
                </c:pt>
                <c:pt idx="5">
                  <c:v>200000</c:v>
                </c:pt>
                <c:pt idx="6">
                  <c:v>270000</c:v>
                </c:pt>
                <c:pt idx="7">
                  <c:v>340000</c:v>
                </c:pt>
                <c:pt idx="8">
                  <c:v>410000</c:v>
                </c:pt>
                <c:pt idx="9">
                  <c:v>480000</c:v>
                </c:pt>
                <c:pt idx="10">
                  <c:v>570000</c:v>
                </c:pt>
                <c:pt idx="11">
                  <c:v>670000</c:v>
                </c:pt>
                <c:pt idx="12">
                  <c:v>770000</c:v>
                </c:pt>
                <c:pt idx="13">
                  <c:v>870000</c:v>
                </c:pt>
                <c:pt idx="14">
                  <c:v>970000</c:v>
                </c:pt>
                <c:pt idx="15">
                  <c:v>1070000</c:v>
                </c:pt>
                <c:pt idx="16">
                  <c:v>1180000</c:v>
                </c:pt>
                <c:pt idx="17">
                  <c:v>1290000</c:v>
                </c:pt>
                <c:pt idx="18">
                  <c:v>1400000</c:v>
                </c:pt>
                <c:pt idx="19">
                  <c:v>1510000</c:v>
                </c:pt>
                <c:pt idx="20">
                  <c:v>1620000</c:v>
                </c:pt>
                <c:pt idx="21">
                  <c:v>1730000</c:v>
                </c:pt>
                <c:pt idx="22">
                  <c:v>1840000</c:v>
                </c:pt>
                <c:pt idx="23">
                  <c:v>1950000</c:v>
                </c:pt>
                <c:pt idx="24">
                  <c:v>2060000</c:v>
                </c:pt>
                <c:pt idx="25">
                  <c:v>2170000</c:v>
                </c:pt>
                <c:pt idx="26">
                  <c:v>2280000</c:v>
                </c:pt>
                <c:pt idx="27">
                  <c:v>2390000</c:v>
                </c:pt>
                <c:pt idx="28">
                  <c:v>2500000</c:v>
                </c:pt>
                <c:pt idx="29">
                  <c:v>2610000</c:v>
                </c:pt>
                <c:pt idx="30">
                  <c:v>2720000</c:v>
                </c:pt>
                <c:pt idx="31">
                  <c:v>2830000</c:v>
                </c:pt>
                <c:pt idx="32">
                  <c:v>2940000</c:v>
                </c:pt>
                <c:pt idx="33">
                  <c:v>3050000</c:v>
                </c:pt>
                <c:pt idx="34">
                  <c:v>3160000</c:v>
                </c:pt>
                <c:pt idx="35">
                  <c:v>3270000</c:v>
                </c:pt>
                <c:pt idx="36">
                  <c:v>3380000</c:v>
                </c:pt>
                <c:pt idx="37">
                  <c:v>3490000</c:v>
                </c:pt>
                <c:pt idx="38">
                  <c:v>3600000</c:v>
                </c:pt>
                <c:pt idx="39">
                  <c:v>3710000</c:v>
                </c:pt>
                <c:pt idx="40">
                  <c:v>3820000</c:v>
                </c:pt>
                <c:pt idx="41">
                  <c:v>3930000</c:v>
                </c:pt>
                <c:pt idx="42">
                  <c:v>4040000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AF0-40C1-A595-2BBB101F2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62832"/>
        <c:axId val="511063224"/>
      </c:lineChart>
      <c:catAx>
        <c:axId val="51106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勤続年数</a:t>
                </a:r>
              </a:p>
            </c:rich>
          </c:tx>
          <c:layout>
            <c:manualLayout>
              <c:xMode val="edge"/>
              <c:yMode val="edge"/>
              <c:x val="0.50967113807938957"/>
              <c:y val="0.95328465482512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1063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1063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〔</a:t>
                </a:r>
                <a:r>
                  <a:rPr lang="ja-JP" altLang="en-US"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万円</a:t>
                </a:r>
                <a:r>
                  <a:rPr lang="en-US" altLang="ja-JP"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〕</a:t>
                </a:r>
              </a:p>
            </c:rich>
          </c:tx>
          <c:layout>
            <c:manualLayout>
              <c:xMode val="edge"/>
              <c:yMode val="edge"/>
              <c:x val="1.3539654192710446E-2"/>
              <c:y val="0.465693401696880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106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39370078740157483" right="0.39370078740157483" top="0.59055118110236227" bottom="0.39370078740157483" header="0.51181102362204722" footer="0.31496062992125984"/>
  <pageSetup paperSize="9" orientation="landscape" horizontalDpi="4294967294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55200" cy="65405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8"/>
  <sheetViews>
    <sheetView showGridLines="0" tabSelected="1" workbookViewId="0">
      <pane xSplit="2" ySplit="5" topLeftCell="C6" activePane="bottomRight" state="frozen"/>
      <selection activeCell="A2" sqref="A2:E2"/>
      <selection pane="topRight" activeCell="A2" sqref="A2:E2"/>
      <selection pane="bottomLeft" activeCell="A2" sqref="A2:E2"/>
      <selection pane="bottomRight" activeCell="A62" sqref="A62"/>
    </sheetView>
  </sheetViews>
  <sheetFormatPr defaultRowHeight="13.9" customHeight="1"/>
  <cols>
    <col min="1" max="1" width="5.25" customWidth="1"/>
    <col min="2" max="2" width="5.375" bestFit="1" customWidth="1"/>
    <col min="3" max="4" width="5.375" customWidth="1"/>
    <col min="5" max="6" width="8.75" style="1" customWidth="1"/>
    <col min="7" max="7" width="11.25" style="28" customWidth="1"/>
    <col min="8" max="9" width="7.625" bestFit="1" customWidth="1"/>
    <col min="10" max="10" width="8.375" bestFit="1" customWidth="1"/>
    <col min="11" max="11" width="7.25" bestFit="1" customWidth="1"/>
    <col min="12" max="12" width="7.25" style="2" bestFit="1" customWidth="1"/>
    <col min="13" max="15" width="7.625" customWidth="1"/>
    <col min="16" max="16" width="11.25" customWidth="1"/>
    <col min="17" max="17" width="7.5" bestFit="1" customWidth="1"/>
    <col min="18" max="18" width="7.875" customWidth="1"/>
    <col min="19" max="19" width="1.5" customWidth="1"/>
    <col min="20" max="21" width="10.5" customWidth="1"/>
    <col min="22" max="22" width="9.875" style="40" customWidth="1"/>
  </cols>
  <sheetData>
    <row r="1" spans="1:22" ht="22.5" customHeight="1" thickBot="1">
      <c r="A1" s="213" t="s">
        <v>14</v>
      </c>
      <c r="B1" s="214"/>
      <c r="C1" s="214"/>
      <c r="D1" s="214"/>
      <c r="E1" s="215"/>
      <c r="R1" s="31"/>
      <c r="T1" s="65"/>
    </row>
    <row r="2" spans="1:22" s="4" customFormat="1" ht="12" customHeight="1">
      <c r="A2" s="212" t="s">
        <v>24</v>
      </c>
      <c r="B2" s="212"/>
      <c r="C2" s="212"/>
      <c r="D2" s="212"/>
      <c r="E2" s="212"/>
      <c r="F2" s="5"/>
      <c r="G2" s="128" t="s">
        <v>34</v>
      </c>
      <c r="L2" s="7"/>
      <c r="V2" s="41"/>
    </row>
    <row r="3" spans="1:22" s="4" customFormat="1" ht="12" customHeight="1">
      <c r="E3" s="6"/>
      <c r="F3" s="6"/>
      <c r="G3" s="29"/>
      <c r="H3" s="4" t="s">
        <v>11</v>
      </c>
      <c r="L3" s="7"/>
      <c r="P3" s="4" t="s">
        <v>30</v>
      </c>
      <c r="T3" s="7"/>
      <c r="U3" s="7"/>
      <c r="V3" s="41"/>
    </row>
    <row r="4" spans="1:22" s="7" customFormat="1" ht="12" customHeight="1">
      <c r="A4" s="85" t="s">
        <v>0</v>
      </c>
      <c r="B4" s="208" t="s">
        <v>2</v>
      </c>
      <c r="C4" s="86" t="s">
        <v>23</v>
      </c>
      <c r="D4" s="86" t="s">
        <v>16</v>
      </c>
      <c r="E4" s="210" t="s">
        <v>19</v>
      </c>
      <c r="F4" s="210" t="s">
        <v>25</v>
      </c>
      <c r="G4" s="87" t="s">
        <v>9</v>
      </c>
      <c r="H4" s="134" t="s">
        <v>4</v>
      </c>
      <c r="I4" s="134" t="s">
        <v>5</v>
      </c>
      <c r="J4" s="133" t="s">
        <v>6</v>
      </c>
      <c r="K4" s="133" t="s">
        <v>46</v>
      </c>
      <c r="L4" s="133" t="s">
        <v>12</v>
      </c>
      <c r="M4" s="133" t="s">
        <v>39</v>
      </c>
      <c r="N4" s="132" t="s">
        <v>40</v>
      </c>
      <c r="O4" s="133" t="s">
        <v>41</v>
      </c>
      <c r="P4" s="88" t="s">
        <v>47</v>
      </c>
      <c r="Q4" s="135" t="s">
        <v>42</v>
      </c>
      <c r="R4" s="133" t="s">
        <v>31</v>
      </c>
      <c r="S4" s="136"/>
      <c r="T4" s="133" t="s">
        <v>43</v>
      </c>
      <c r="U4" s="133" t="s">
        <v>44</v>
      </c>
      <c r="V4" s="133" t="s">
        <v>44</v>
      </c>
    </row>
    <row r="5" spans="1:22" s="7" customFormat="1" ht="12" customHeight="1">
      <c r="A5" s="89" t="s">
        <v>1</v>
      </c>
      <c r="B5" s="209"/>
      <c r="C5" s="90" t="s">
        <v>17</v>
      </c>
      <c r="D5" s="90" t="s">
        <v>18</v>
      </c>
      <c r="E5" s="211"/>
      <c r="F5" s="211"/>
      <c r="G5" s="91" t="s">
        <v>20</v>
      </c>
      <c r="H5" s="139" t="s">
        <v>48</v>
      </c>
      <c r="I5" s="139" t="s">
        <v>48</v>
      </c>
      <c r="J5" s="138" t="s">
        <v>3</v>
      </c>
      <c r="K5" s="138"/>
      <c r="L5" s="138" t="s">
        <v>47</v>
      </c>
      <c r="M5" s="138" t="s">
        <v>49</v>
      </c>
      <c r="N5" s="137" t="s">
        <v>3</v>
      </c>
      <c r="O5" s="138" t="s">
        <v>49</v>
      </c>
      <c r="P5" s="92" t="s">
        <v>21</v>
      </c>
      <c r="Q5" s="140" t="s">
        <v>45</v>
      </c>
      <c r="R5" s="138" t="s">
        <v>50</v>
      </c>
      <c r="S5" s="136"/>
      <c r="T5" s="138" t="s">
        <v>15</v>
      </c>
      <c r="U5" s="138" t="s">
        <v>15</v>
      </c>
      <c r="V5" s="138" t="s">
        <v>33</v>
      </c>
    </row>
    <row r="6" spans="1:22" s="4" customFormat="1" ht="12" customHeight="1">
      <c r="A6" s="141">
        <v>0</v>
      </c>
      <c r="B6" s="141">
        <v>18</v>
      </c>
      <c r="C6" s="142">
        <v>0</v>
      </c>
      <c r="D6" s="142">
        <v>0</v>
      </c>
      <c r="E6" s="143">
        <v>0</v>
      </c>
      <c r="F6" s="144">
        <v>0.3</v>
      </c>
      <c r="G6" s="145">
        <f>C6*E6*F6</f>
        <v>0</v>
      </c>
      <c r="H6" s="146">
        <f t="shared" ref="H6:H12" si="0">ROUND(G6/10000,1)</f>
        <v>0</v>
      </c>
      <c r="I6" s="147">
        <f>VLOOKUP(A6,$G$52:$H$56,2,1)</f>
        <v>0</v>
      </c>
      <c r="J6" s="147">
        <f>I6</f>
        <v>0</v>
      </c>
      <c r="K6" s="148">
        <f t="shared" ref="K6:K48" si="1">H6-J6</f>
        <v>0</v>
      </c>
      <c r="L6" s="149" t="s">
        <v>36</v>
      </c>
      <c r="M6" s="150">
        <f t="shared" ref="M6:M48" si="2">VLOOKUP(L6,$K$51:$L$58,2,FALSE)</f>
        <v>0</v>
      </c>
      <c r="N6" s="151">
        <f>M6</f>
        <v>0</v>
      </c>
      <c r="O6" s="151">
        <f>J6+N6</f>
        <v>0</v>
      </c>
      <c r="P6" s="152">
        <f>O6*10000</f>
        <v>0</v>
      </c>
      <c r="Q6" s="153">
        <f t="shared" ref="Q6:Q48" si="3">+O6-H6</f>
        <v>0</v>
      </c>
      <c r="R6" s="154" t="e">
        <f t="shared" ref="R6:R48" si="4">J6/O6</f>
        <v>#DIV/0!</v>
      </c>
      <c r="S6" s="155"/>
      <c r="T6" s="156">
        <f t="shared" ref="T6:T48" si="5">P6</f>
        <v>0</v>
      </c>
      <c r="U6" s="156">
        <f t="shared" ref="U6:U12" si="6">V6*T6</f>
        <v>0</v>
      </c>
      <c r="V6" s="157">
        <v>0</v>
      </c>
    </row>
    <row r="7" spans="1:22" s="4" customFormat="1" ht="12" customHeight="1">
      <c r="A7" s="158">
        <v>0</v>
      </c>
      <c r="B7" s="158">
        <f>B6+1</f>
        <v>19</v>
      </c>
      <c r="C7" s="159">
        <v>0</v>
      </c>
      <c r="D7" s="159">
        <v>0</v>
      </c>
      <c r="E7" s="160">
        <v>0</v>
      </c>
      <c r="F7" s="161">
        <f>F6</f>
        <v>0.3</v>
      </c>
      <c r="G7" s="162">
        <f>C7*E7*F7</f>
        <v>0</v>
      </c>
      <c r="H7" s="163">
        <f t="shared" si="0"/>
        <v>0</v>
      </c>
      <c r="I7" s="164">
        <f t="shared" ref="I7:I48" si="7">VLOOKUP(A7,$G$52:$H$56,2,1)</f>
        <v>0</v>
      </c>
      <c r="J7" s="164">
        <f>+J6+I7</f>
        <v>0</v>
      </c>
      <c r="K7" s="165">
        <f>H7-J7</f>
        <v>0</v>
      </c>
      <c r="L7" s="166" t="s">
        <v>35</v>
      </c>
      <c r="M7" s="167">
        <f t="shared" si="2"/>
        <v>0</v>
      </c>
      <c r="N7" s="168">
        <f t="shared" ref="N7:N48" si="8">+N6+M7</f>
        <v>0</v>
      </c>
      <c r="O7" s="168">
        <f t="shared" ref="O7:O48" si="9">J7+N7</f>
        <v>0</v>
      </c>
      <c r="P7" s="169">
        <f t="shared" ref="P7:P48" si="10">O7*10000</f>
        <v>0</v>
      </c>
      <c r="Q7" s="170">
        <f t="shared" si="3"/>
        <v>0</v>
      </c>
      <c r="R7" s="154" t="e">
        <f t="shared" si="4"/>
        <v>#DIV/0!</v>
      </c>
      <c r="S7" s="155"/>
      <c r="T7" s="171">
        <f t="shared" si="5"/>
        <v>0</v>
      </c>
      <c r="U7" s="171">
        <f t="shared" si="6"/>
        <v>0</v>
      </c>
      <c r="V7" s="172">
        <v>0</v>
      </c>
    </row>
    <row r="8" spans="1:22" s="4" customFormat="1" ht="12" customHeight="1">
      <c r="A8" s="173">
        <v>0</v>
      </c>
      <c r="B8" s="173">
        <f t="shared" ref="B8:B48" si="11">B7+1</f>
        <v>20</v>
      </c>
      <c r="C8" s="174">
        <v>0</v>
      </c>
      <c r="D8" s="174">
        <v>0</v>
      </c>
      <c r="E8" s="175">
        <v>0</v>
      </c>
      <c r="F8" s="176">
        <f t="shared" ref="F8:F48" si="12">F7</f>
        <v>0.3</v>
      </c>
      <c r="G8" s="177">
        <f>C8*E8*F8</f>
        <v>0</v>
      </c>
      <c r="H8" s="178">
        <f t="shared" si="0"/>
        <v>0</v>
      </c>
      <c r="I8" s="179">
        <f t="shared" si="7"/>
        <v>0</v>
      </c>
      <c r="J8" s="179">
        <f t="shared" ref="J8:J48" si="13">+J7+I8</f>
        <v>0</v>
      </c>
      <c r="K8" s="180">
        <f>H8-J8</f>
        <v>0</v>
      </c>
      <c r="L8" s="181" t="s">
        <v>35</v>
      </c>
      <c r="M8" s="182">
        <f t="shared" si="2"/>
        <v>0</v>
      </c>
      <c r="N8" s="183">
        <f>+N7+M8</f>
        <v>0</v>
      </c>
      <c r="O8" s="183">
        <f>J8+N8</f>
        <v>0</v>
      </c>
      <c r="P8" s="184">
        <f t="shared" si="10"/>
        <v>0</v>
      </c>
      <c r="Q8" s="185">
        <f t="shared" si="3"/>
        <v>0</v>
      </c>
      <c r="R8" s="186" t="e">
        <f t="shared" si="4"/>
        <v>#DIV/0!</v>
      </c>
      <c r="S8" s="155"/>
      <c r="T8" s="187">
        <f t="shared" si="5"/>
        <v>0</v>
      </c>
      <c r="U8" s="187">
        <f t="shared" si="6"/>
        <v>0</v>
      </c>
      <c r="V8" s="204">
        <v>0</v>
      </c>
    </row>
    <row r="9" spans="1:22" s="4" customFormat="1" ht="12" customHeight="1">
      <c r="A9" s="188">
        <v>0</v>
      </c>
      <c r="B9" s="188">
        <f t="shared" si="11"/>
        <v>21</v>
      </c>
      <c r="C9" s="189">
        <v>0</v>
      </c>
      <c r="D9" s="189">
        <v>0</v>
      </c>
      <c r="E9" s="190">
        <v>0</v>
      </c>
      <c r="F9" s="191">
        <f t="shared" si="12"/>
        <v>0.3</v>
      </c>
      <c r="G9" s="192">
        <f>C9*E9*F9</f>
        <v>0</v>
      </c>
      <c r="H9" s="193">
        <f t="shared" si="0"/>
        <v>0</v>
      </c>
      <c r="I9" s="194">
        <f t="shared" si="7"/>
        <v>0</v>
      </c>
      <c r="J9" s="194">
        <f t="shared" si="13"/>
        <v>0</v>
      </c>
      <c r="K9" s="195">
        <f t="shared" si="1"/>
        <v>0</v>
      </c>
      <c r="L9" s="196" t="s">
        <v>35</v>
      </c>
      <c r="M9" s="197">
        <f t="shared" si="2"/>
        <v>0</v>
      </c>
      <c r="N9" s="198">
        <f>+N8+M9</f>
        <v>0</v>
      </c>
      <c r="O9" s="198">
        <f>J9+N9</f>
        <v>0</v>
      </c>
      <c r="P9" s="199">
        <f t="shared" si="10"/>
        <v>0</v>
      </c>
      <c r="Q9" s="200">
        <f t="shared" si="3"/>
        <v>0</v>
      </c>
      <c r="R9" s="201" t="e">
        <f t="shared" si="4"/>
        <v>#DIV/0!</v>
      </c>
      <c r="S9" s="155"/>
      <c r="T9" s="202">
        <f t="shared" si="5"/>
        <v>0</v>
      </c>
      <c r="U9" s="202">
        <f t="shared" si="6"/>
        <v>0</v>
      </c>
      <c r="V9" s="203">
        <v>0</v>
      </c>
    </row>
    <row r="10" spans="1:22" s="4" customFormat="1" ht="12" customHeight="1">
      <c r="A10" s="10">
        <v>0</v>
      </c>
      <c r="B10" s="10">
        <f t="shared" si="11"/>
        <v>22</v>
      </c>
      <c r="C10" s="93">
        <v>0</v>
      </c>
      <c r="D10" s="93">
        <v>0</v>
      </c>
      <c r="E10" s="94">
        <v>210000</v>
      </c>
      <c r="F10" s="95">
        <f t="shared" si="12"/>
        <v>0.3</v>
      </c>
      <c r="G10" s="67">
        <f>C10*E10*F10</f>
        <v>0</v>
      </c>
      <c r="H10" s="107">
        <f t="shared" si="0"/>
        <v>0</v>
      </c>
      <c r="I10" s="108">
        <f t="shared" si="7"/>
        <v>0</v>
      </c>
      <c r="J10" s="108">
        <f t="shared" si="13"/>
        <v>0</v>
      </c>
      <c r="K10" s="78">
        <f t="shared" si="1"/>
        <v>0</v>
      </c>
      <c r="L10" s="11" t="s">
        <v>35</v>
      </c>
      <c r="M10" s="115">
        <f t="shared" si="2"/>
        <v>0</v>
      </c>
      <c r="N10" s="116">
        <f t="shared" si="8"/>
        <v>0</v>
      </c>
      <c r="O10" s="116">
        <f t="shared" si="9"/>
        <v>0</v>
      </c>
      <c r="P10" s="55">
        <f t="shared" si="10"/>
        <v>0</v>
      </c>
      <c r="Q10" s="60">
        <f t="shared" si="3"/>
        <v>0</v>
      </c>
      <c r="R10" s="122" t="e">
        <f t="shared" si="4"/>
        <v>#DIV/0!</v>
      </c>
      <c r="T10" s="12">
        <f t="shared" si="5"/>
        <v>0</v>
      </c>
      <c r="U10" s="12">
        <f t="shared" si="6"/>
        <v>0</v>
      </c>
      <c r="V10" s="126">
        <v>0</v>
      </c>
    </row>
    <row r="11" spans="1:22" s="4" customFormat="1" ht="12" customHeight="1">
      <c r="A11" s="10">
        <v>1</v>
      </c>
      <c r="B11" s="10">
        <f t="shared" si="11"/>
        <v>23</v>
      </c>
      <c r="C11" s="93">
        <v>0</v>
      </c>
      <c r="D11" s="93">
        <v>0</v>
      </c>
      <c r="E11" s="94">
        <v>212800</v>
      </c>
      <c r="F11" s="95">
        <f t="shared" si="12"/>
        <v>0.3</v>
      </c>
      <c r="G11" s="67">
        <f t="shared" ref="G11:G48" si="14">C11*E11*F11</f>
        <v>0</v>
      </c>
      <c r="H11" s="107">
        <f t="shared" si="0"/>
        <v>0</v>
      </c>
      <c r="I11" s="108">
        <f t="shared" si="7"/>
        <v>0</v>
      </c>
      <c r="J11" s="108">
        <f t="shared" si="13"/>
        <v>0</v>
      </c>
      <c r="K11" s="81">
        <f t="shared" si="1"/>
        <v>0</v>
      </c>
      <c r="L11" s="11" t="s">
        <v>35</v>
      </c>
      <c r="M11" s="115">
        <f t="shared" si="2"/>
        <v>0</v>
      </c>
      <c r="N11" s="116">
        <f t="shared" si="8"/>
        <v>0</v>
      </c>
      <c r="O11" s="116">
        <f t="shared" si="9"/>
        <v>0</v>
      </c>
      <c r="P11" s="55">
        <f t="shared" si="10"/>
        <v>0</v>
      </c>
      <c r="Q11" s="60">
        <f t="shared" si="3"/>
        <v>0</v>
      </c>
      <c r="R11" s="122" t="e">
        <f t="shared" si="4"/>
        <v>#DIV/0!</v>
      </c>
      <c r="T11" s="12">
        <f t="shared" si="5"/>
        <v>0</v>
      </c>
      <c r="U11" s="12">
        <f t="shared" si="6"/>
        <v>0</v>
      </c>
      <c r="V11" s="126">
        <v>0</v>
      </c>
    </row>
    <row r="12" spans="1:22" s="4" customFormat="1" ht="12" customHeight="1">
      <c r="A12" s="10">
        <v>2</v>
      </c>
      <c r="B12" s="10">
        <f t="shared" si="11"/>
        <v>24</v>
      </c>
      <c r="C12" s="93">
        <v>0</v>
      </c>
      <c r="D12" s="93">
        <v>0</v>
      </c>
      <c r="E12" s="94">
        <v>225600</v>
      </c>
      <c r="F12" s="95">
        <f t="shared" si="12"/>
        <v>0.3</v>
      </c>
      <c r="G12" s="67">
        <f t="shared" si="14"/>
        <v>0</v>
      </c>
      <c r="H12" s="107">
        <f t="shared" si="0"/>
        <v>0</v>
      </c>
      <c r="I12" s="108">
        <f t="shared" si="7"/>
        <v>1</v>
      </c>
      <c r="J12" s="108">
        <f t="shared" si="13"/>
        <v>1</v>
      </c>
      <c r="K12" s="81">
        <f t="shared" si="1"/>
        <v>-1</v>
      </c>
      <c r="L12" s="11">
        <v>3</v>
      </c>
      <c r="M12" s="115">
        <f t="shared" si="2"/>
        <v>6</v>
      </c>
      <c r="N12" s="116">
        <f t="shared" si="8"/>
        <v>6</v>
      </c>
      <c r="O12" s="116">
        <f t="shared" si="9"/>
        <v>7</v>
      </c>
      <c r="P12" s="55">
        <f t="shared" si="10"/>
        <v>70000</v>
      </c>
      <c r="Q12" s="60">
        <f t="shared" si="3"/>
        <v>7</v>
      </c>
      <c r="R12" s="122">
        <f t="shared" si="4"/>
        <v>0.14285714285714285</v>
      </c>
      <c r="T12" s="12">
        <f t="shared" si="5"/>
        <v>70000</v>
      </c>
      <c r="U12" s="12">
        <f t="shared" si="6"/>
        <v>0</v>
      </c>
      <c r="V12" s="126">
        <v>0</v>
      </c>
    </row>
    <row r="13" spans="1:22" s="4" customFormat="1" ht="12" customHeight="1">
      <c r="A13" s="10">
        <v>3</v>
      </c>
      <c r="B13" s="10">
        <f t="shared" si="11"/>
        <v>25</v>
      </c>
      <c r="C13" s="93">
        <v>2</v>
      </c>
      <c r="D13" s="93">
        <v>1</v>
      </c>
      <c r="E13" s="94">
        <v>228800</v>
      </c>
      <c r="F13" s="95">
        <f t="shared" si="12"/>
        <v>0.3</v>
      </c>
      <c r="G13" s="67">
        <f t="shared" si="14"/>
        <v>137280</v>
      </c>
      <c r="H13" s="107">
        <f>ROUND(G13/10000,1)</f>
        <v>13.7</v>
      </c>
      <c r="I13" s="108">
        <f t="shared" si="7"/>
        <v>1</v>
      </c>
      <c r="J13" s="108">
        <f>+J12+I13</f>
        <v>2</v>
      </c>
      <c r="K13" s="81">
        <f>H13-J13</f>
        <v>11.7</v>
      </c>
      <c r="L13" s="11">
        <v>3</v>
      </c>
      <c r="M13" s="115">
        <f t="shared" si="2"/>
        <v>6</v>
      </c>
      <c r="N13" s="116">
        <f t="shared" si="8"/>
        <v>12</v>
      </c>
      <c r="O13" s="116">
        <f>J13+N13</f>
        <v>14</v>
      </c>
      <c r="P13" s="55">
        <f t="shared" si="10"/>
        <v>140000</v>
      </c>
      <c r="Q13" s="60">
        <f t="shared" si="3"/>
        <v>0.30000000000000071</v>
      </c>
      <c r="R13" s="122">
        <f t="shared" si="4"/>
        <v>0.14285714285714285</v>
      </c>
      <c r="T13" s="12">
        <f t="shared" si="5"/>
        <v>140000</v>
      </c>
      <c r="U13" s="12">
        <f t="shared" ref="U13:U48" si="15">V13*T13</f>
        <v>0</v>
      </c>
      <c r="V13" s="126">
        <v>0</v>
      </c>
    </row>
    <row r="14" spans="1:22" s="4" customFormat="1" ht="12" customHeight="1">
      <c r="A14" s="10">
        <v>4</v>
      </c>
      <c r="B14" s="19">
        <f t="shared" si="11"/>
        <v>26</v>
      </c>
      <c r="C14" s="93">
        <v>3</v>
      </c>
      <c r="D14" s="93">
        <v>1.8</v>
      </c>
      <c r="E14" s="94">
        <v>232000</v>
      </c>
      <c r="F14" s="95">
        <f t="shared" si="12"/>
        <v>0.3</v>
      </c>
      <c r="G14" s="67">
        <f t="shared" si="14"/>
        <v>208800</v>
      </c>
      <c r="H14" s="107">
        <f t="shared" ref="H14:H48" si="16">ROUND(G14/10000,1)</f>
        <v>20.9</v>
      </c>
      <c r="I14" s="108">
        <f t="shared" si="7"/>
        <v>1</v>
      </c>
      <c r="J14" s="108">
        <f t="shared" si="13"/>
        <v>3</v>
      </c>
      <c r="K14" s="81">
        <f t="shared" si="1"/>
        <v>17.899999999999999</v>
      </c>
      <c r="L14" s="11">
        <v>3</v>
      </c>
      <c r="M14" s="115">
        <f t="shared" si="2"/>
        <v>6</v>
      </c>
      <c r="N14" s="116">
        <f t="shared" si="8"/>
        <v>18</v>
      </c>
      <c r="O14" s="116">
        <f t="shared" si="9"/>
        <v>21</v>
      </c>
      <c r="P14" s="55">
        <f t="shared" si="10"/>
        <v>210000</v>
      </c>
      <c r="Q14" s="60">
        <f t="shared" si="3"/>
        <v>0.10000000000000142</v>
      </c>
      <c r="R14" s="122">
        <f t="shared" si="4"/>
        <v>0.14285714285714285</v>
      </c>
      <c r="T14" s="12">
        <f t="shared" si="5"/>
        <v>210000</v>
      </c>
      <c r="U14" s="12">
        <f t="shared" si="15"/>
        <v>126000</v>
      </c>
      <c r="V14" s="126">
        <v>0.6</v>
      </c>
    </row>
    <row r="15" spans="1:22" s="4" customFormat="1" ht="12" customHeight="1">
      <c r="A15" s="10">
        <v>5</v>
      </c>
      <c r="B15" s="19">
        <f t="shared" si="11"/>
        <v>27</v>
      </c>
      <c r="C15" s="93">
        <v>3.6</v>
      </c>
      <c r="D15" s="93">
        <v>2.2000000000000002</v>
      </c>
      <c r="E15" s="94">
        <v>235200</v>
      </c>
      <c r="F15" s="95">
        <f t="shared" si="12"/>
        <v>0.3</v>
      </c>
      <c r="G15" s="67">
        <f t="shared" si="14"/>
        <v>254016</v>
      </c>
      <c r="H15" s="107">
        <f t="shared" si="16"/>
        <v>25.4</v>
      </c>
      <c r="I15" s="108">
        <f t="shared" si="7"/>
        <v>1</v>
      </c>
      <c r="J15" s="108">
        <f t="shared" si="13"/>
        <v>4</v>
      </c>
      <c r="K15" s="81">
        <f t="shared" si="1"/>
        <v>21.4</v>
      </c>
      <c r="L15" s="11">
        <v>3</v>
      </c>
      <c r="M15" s="115">
        <f t="shared" si="2"/>
        <v>6</v>
      </c>
      <c r="N15" s="116">
        <f t="shared" si="8"/>
        <v>24</v>
      </c>
      <c r="O15" s="116">
        <f t="shared" si="9"/>
        <v>28</v>
      </c>
      <c r="P15" s="55">
        <f t="shared" si="10"/>
        <v>280000</v>
      </c>
      <c r="Q15" s="60">
        <f t="shared" si="3"/>
        <v>2.6000000000000014</v>
      </c>
      <c r="R15" s="122">
        <f t="shared" si="4"/>
        <v>0.14285714285714285</v>
      </c>
      <c r="T15" s="12">
        <f t="shared" si="5"/>
        <v>280000</v>
      </c>
      <c r="U15" s="12">
        <f t="shared" si="15"/>
        <v>168000</v>
      </c>
      <c r="V15" s="126">
        <v>0.6</v>
      </c>
    </row>
    <row r="16" spans="1:22" s="4" customFormat="1" ht="12" customHeight="1">
      <c r="A16" s="10">
        <v>6</v>
      </c>
      <c r="B16" s="19">
        <f t="shared" si="11"/>
        <v>28</v>
      </c>
      <c r="C16" s="93">
        <v>4.2</v>
      </c>
      <c r="D16" s="93">
        <v>3</v>
      </c>
      <c r="E16" s="94">
        <v>253400</v>
      </c>
      <c r="F16" s="95">
        <f t="shared" si="12"/>
        <v>0.3</v>
      </c>
      <c r="G16" s="67">
        <f t="shared" si="14"/>
        <v>319284</v>
      </c>
      <c r="H16" s="107">
        <f t="shared" si="16"/>
        <v>31.9</v>
      </c>
      <c r="I16" s="108">
        <f t="shared" si="7"/>
        <v>2</v>
      </c>
      <c r="J16" s="108">
        <f t="shared" si="13"/>
        <v>6</v>
      </c>
      <c r="K16" s="81">
        <f t="shared" si="1"/>
        <v>25.9</v>
      </c>
      <c r="L16" s="11">
        <v>4</v>
      </c>
      <c r="M16" s="115">
        <f t="shared" si="2"/>
        <v>8</v>
      </c>
      <c r="N16" s="116">
        <f t="shared" si="8"/>
        <v>32</v>
      </c>
      <c r="O16" s="116">
        <f t="shared" si="9"/>
        <v>38</v>
      </c>
      <c r="P16" s="55">
        <f t="shared" si="10"/>
        <v>380000</v>
      </c>
      <c r="Q16" s="60">
        <f t="shared" si="3"/>
        <v>6.1000000000000014</v>
      </c>
      <c r="R16" s="122">
        <f t="shared" si="4"/>
        <v>0.15789473684210525</v>
      </c>
      <c r="T16" s="12">
        <f t="shared" si="5"/>
        <v>380000</v>
      </c>
      <c r="U16" s="12">
        <f t="shared" si="15"/>
        <v>285000</v>
      </c>
      <c r="V16" s="126">
        <v>0.75</v>
      </c>
    </row>
    <row r="17" spans="1:22" s="4" customFormat="1" ht="12" customHeight="1">
      <c r="A17" s="10">
        <v>7</v>
      </c>
      <c r="B17" s="19">
        <f t="shared" si="11"/>
        <v>29</v>
      </c>
      <c r="C17" s="93">
        <v>4.8</v>
      </c>
      <c r="D17" s="93">
        <v>4</v>
      </c>
      <c r="E17" s="94">
        <v>257000</v>
      </c>
      <c r="F17" s="95">
        <f t="shared" si="12"/>
        <v>0.3</v>
      </c>
      <c r="G17" s="67">
        <f t="shared" si="14"/>
        <v>370080</v>
      </c>
      <c r="H17" s="107">
        <f t="shared" si="16"/>
        <v>37</v>
      </c>
      <c r="I17" s="108">
        <f t="shared" si="7"/>
        <v>2</v>
      </c>
      <c r="J17" s="108">
        <f t="shared" si="13"/>
        <v>8</v>
      </c>
      <c r="K17" s="81">
        <f t="shared" si="1"/>
        <v>29</v>
      </c>
      <c r="L17" s="11">
        <v>4</v>
      </c>
      <c r="M17" s="115">
        <f t="shared" si="2"/>
        <v>8</v>
      </c>
      <c r="N17" s="116">
        <f t="shared" si="8"/>
        <v>40</v>
      </c>
      <c r="O17" s="116">
        <f t="shared" si="9"/>
        <v>48</v>
      </c>
      <c r="P17" s="55">
        <f t="shared" si="10"/>
        <v>480000</v>
      </c>
      <c r="Q17" s="60">
        <f t="shared" si="3"/>
        <v>11</v>
      </c>
      <c r="R17" s="122">
        <f t="shared" si="4"/>
        <v>0.16666666666666666</v>
      </c>
      <c r="T17" s="12">
        <f t="shared" si="5"/>
        <v>480000</v>
      </c>
      <c r="U17" s="12">
        <f t="shared" si="15"/>
        <v>360000</v>
      </c>
      <c r="V17" s="126">
        <v>0.75</v>
      </c>
    </row>
    <row r="18" spans="1:22" s="4" customFormat="1" ht="12" customHeight="1">
      <c r="A18" s="13">
        <v>8</v>
      </c>
      <c r="B18" s="20">
        <f t="shared" si="11"/>
        <v>30</v>
      </c>
      <c r="C18" s="96">
        <v>5.4</v>
      </c>
      <c r="D18" s="96">
        <v>5</v>
      </c>
      <c r="E18" s="97">
        <v>260600</v>
      </c>
      <c r="F18" s="98">
        <f t="shared" si="12"/>
        <v>0.3</v>
      </c>
      <c r="G18" s="68">
        <f t="shared" si="14"/>
        <v>422172</v>
      </c>
      <c r="H18" s="109">
        <f t="shared" si="16"/>
        <v>42.2</v>
      </c>
      <c r="I18" s="110">
        <f t="shared" si="7"/>
        <v>2</v>
      </c>
      <c r="J18" s="110">
        <f t="shared" si="13"/>
        <v>10</v>
      </c>
      <c r="K18" s="82">
        <f t="shared" si="1"/>
        <v>32.200000000000003</v>
      </c>
      <c r="L18" s="15">
        <v>4</v>
      </c>
      <c r="M18" s="117">
        <f t="shared" si="2"/>
        <v>8</v>
      </c>
      <c r="N18" s="118">
        <f t="shared" si="8"/>
        <v>48</v>
      </c>
      <c r="O18" s="118">
        <f t="shared" si="9"/>
        <v>58</v>
      </c>
      <c r="P18" s="56">
        <f t="shared" si="10"/>
        <v>580000</v>
      </c>
      <c r="Q18" s="61">
        <f>+O18-H18</f>
        <v>15.799999999999997</v>
      </c>
      <c r="R18" s="123">
        <f t="shared" si="4"/>
        <v>0.17241379310344829</v>
      </c>
      <c r="T18" s="14">
        <f t="shared" si="5"/>
        <v>580000</v>
      </c>
      <c r="U18" s="14">
        <f t="shared" si="15"/>
        <v>435000</v>
      </c>
      <c r="V18" s="127">
        <v>0.75</v>
      </c>
    </row>
    <row r="19" spans="1:22" s="4" customFormat="1" ht="12" customHeight="1">
      <c r="A19" s="37">
        <v>9</v>
      </c>
      <c r="B19" s="44">
        <f t="shared" si="11"/>
        <v>31</v>
      </c>
      <c r="C19" s="99">
        <v>7</v>
      </c>
      <c r="D19" s="99">
        <v>5.5</v>
      </c>
      <c r="E19" s="100">
        <v>264200</v>
      </c>
      <c r="F19" s="101">
        <f t="shared" si="12"/>
        <v>0.3</v>
      </c>
      <c r="G19" s="69">
        <f t="shared" si="14"/>
        <v>554820</v>
      </c>
      <c r="H19" s="111">
        <f t="shared" si="16"/>
        <v>55.5</v>
      </c>
      <c r="I19" s="112">
        <f t="shared" si="7"/>
        <v>2</v>
      </c>
      <c r="J19" s="112">
        <f t="shared" si="13"/>
        <v>12</v>
      </c>
      <c r="K19" s="83">
        <f t="shared" si="1"/>
        <v>43.5</v>
      </c>
      <c r="L19" s="32">
        <v>4</v>
      </c>
      <c r="M19" s="119">
        <f t="shared" si="2"/>
        <v>8</v>
      </c>
      <c r="N19" s="120">
        <f t="shared" si="8"/>
        <v>56</v>
      </c>
      <c r="O19" s="120">
        <f t="shared" si="9"/>
        <v>68</v>
      </c>
      <c r="P19" s="57">
        <f t="shared" si="10"/>
        <v>680000</v>
      </c>
      <c r="Q19" s="62">
        <f t="shared" si="3"/>
        <v>12.5</v>
      </c>
      <c r="R19" s="124">
        <f t="shared" si="4"/>
        <v>0.17647058823529413</v>
      </c>
      <c r="T19" s="39">
        <f t="shared" si="5"/>
        <v>680000</v>
      </c>
      <c r="U19" s="39">
        <f t="shared" si="15"/>
        <v>510000</v>
      </c>
      <c r="V19" s="205">
        <v>0.75</v>
      </c>
    </row>
    <row r="20" spans="1:22" s="4" customFormat="1" ht="12" customHeight="1">
      <c r="A20" s="10">
        <v>10</v>
      </c>
      <c r="B20" s="19">
        <f t="shared" si="11"/>
        <v>32</v>
      </c>
      <c r="C20" s="93">
        <v>7.7</v>
      </c>
      <c r="D20" s="93">
        <v>6</v>
      </c>
      <c r="E20" s="94">
        <v>267800</v>
      </c>
      <c r="F20" s="95">
        <f t="shared" si="12"/>
        <v>0.3</v>
      </c>
      <c r="G20" s="67">
        <f t="shared" si="14"/>
        <v>618618</v>
      </c>
      <c r="H20" s="107">
        <f t="shared" si="16"/>
        <v>61.9</v>
      </c>
      <c r="I20" s="108">
        <f t="shared" si="7"/>
        <v>2</v>
      </c>
      <c r="J20" s="108">
        <f t="shared" si="13"/>
        <v>14</v>
      </c>
      <c r="K20" s="81">
        <f t="shared" si="1"/>
        <v>47.9</v>
      </c>
      <c r="L20" s="11">
        <v>4</v>
      </c>
      <c r="M20" s="115">
        <f t="shared" si="2"/>
        <v>8</v>
      </c>
      <c r="N20" s="116">
        <f t="shared" si="8"/>
        <v>64</v>
      </c>
      <c r="O20" s="116">
        <f t="shared" si="9"/>
        <v>78</v>
      </c>
      <c r="P20" s="55">
        <f t="shared" si="10"/>
        <v>780000</v>
      </c>
      <c r="Q20" s="60">
        <f t="shared" si="3"/>
        <v>16.100000000000001</v>
      </c>
      <c r="R20" s="122">
        <f t="shared" si="4"/>
        <v>0.17948717948717949</v>
      </c>
      <c r="T20" s="12">
        <f t="shared" si="5"/>
        <v>780000</v>
      </c>
      <c r="U20" s="12">
        <f t="shared" si="15"/>
        <v>585000</v>
      </c>
      <c r="V20" s="126">
        <v>0.75</v>
      </c>
    </row>
    <row r="21" spans="1:22" s="4" customFormat="1" ht="12" customHeight="1">
      <c r="A21" s="10">
        <v>11</v>
      </c>
      <c r="B21" s="19">
        <f t="shared" si="11"/>
        <v>33</v>
      </c>
      <c r="C21" s="93">
        <v>8.4</v>
      </c>
      <c r="D21" s="93">
        <v>6.5</v>
      </c>
      <c r="E21" s="94">
        <v>300000</v>
      </c>
      <c r="F21" s="95">
        <f t="shared" si="12"/>
        <v>0.3</v>
      </c>
      <c r="G21" s="67">
        <f t="shared" si="14"/>
        <v>756000</v>
      </c>
      <c r="H21" s="107">
        <f t="shared" si="16"/>
        <v>75.599999999999994</v>
      </c>
      <c r="I21" s="108">
        <f t="shared" si="7"/>
        <v>3</v>
      </c>
      <c r="J21" s="108">
        <f t="shared" si="13"/>
        <v>17</v>
      </c>
      <c r="K21" s="81">
        <f t="shared" si="1"/>
        <v>58.599999999999994</v>
      </c>
      <c r="L21" s="11">
        <v>5</v>
      </c>
      <c r="M21" s="115">
        <f t="shared" si="2"/>
        <v>10</v>
      </c>
      <c r="N21" s="116">
        <f t="shared" si="8"/>
        <v>74</v>
      </c>
      <c r="O21" s="116">
        <f t="shared" si="9"/>
        <v>91</v>
      </c>
      <c r="P21" s="55">
        <f t="shared" si="10"/>
        <v>910000</v>
      </c>
      <c r="Q21" s="60">
        <f t="shared" si="3"/>
        <v>15.400000000000006</v>
      </c>
      <c r="R21" s="122">
        <f t="shared" si="4"/>
        <v>0.18681318681318682</v>
      </c>
      <c r="T21" s="12">
        <f t="shared" si="5"/>
        <v>910000</v>
      </c>
      <c r="U21" s="12">
        <f t="shared" si="15"/>
        <v>682500</v>
      </c>
      <c r="V21" s="126">
        <v>0.75</v>
      </c>
    </row>
    <row r="22" spans="1:22" s="4" customFormat="1" ht="12" customHeight="1">
      <c r="A22" s="10">
        <v>12</v>
      </c>
      <c r="B22" s="19">
        <f t="shared" si="11"/>
        <v>34</v>
      </c>
      <c r="C22" s="93">
        <v>9.1</v>
      </c>
      <c r="D22" s="93">
        <v>7</v>
      </c>
      <c r="E22" s="94">
        <v>304000</v>
      </c>
      <c r="F22" s="95">
        <f t="shared" si="12"/>
        <v>0.3</v>
      </c>
      <c r="G22" s="67">
        <f t="shared" si="14"/>
        <v>829920</v>
      </c>
      <c r="H22" s="107">
        <f t="shared" si="16"/>
        <v>83</v>
      </c>
      <c r="I22" s="108">
        <f t="shared" si="7"/>
        <v>3</v>
      </c>
      <c r="J22" s="108">
        <f t="shared" si="13"/>
        <v>20</v>
      </c>
      <c r="K22" s="81">
        <f t="shared" si="1"/>
        <v>63</v>
      </c>
      <c r="L22" s="11">
        <v>5</v>
      </c>
      <c r="M22" s="115">
        <f t="shared" si="2"/>
        <v>10</v>
      </c>
      <c r="N22" s="116">
        <f t="shared" si="8"/>
        <v>84</v>
      </c>
      <c r="O22" s="116">
        <f t="shared" si="9"/>
        <v>104</v>
      </c>
      <c r="P22" s="55">
        <f t="shared" si="10"/>
        <v>1040000</v>
      </c>
      <c r="Q22" s="60">
        <f t="shared" si="3"/>
        <v>21</v>
      </c>
      <c r="R22" s="122">
        <f t="shared" si="4"/>
        <v>0.19230769230769232</v>
      </c>
      <c r="T22" s="12">
        <f t="shared" si="5"/>
        <v>1040000</v>
      </c>
      <c r="U22" s="12">
        <f t="shared" si="15"/>
        <v>780000</v>
      </c>
      <c r="V22" s="126">
        <v>0.75</v>
      </c>
    </row>
    <row r="23" spans="1:22" s="4" customFormat="1" ht="12" customHeight="1">
      <c r="A23" s="10">
        <v>13</v>
      </c>
      <c r="B23" s="19">
        <f t="shared" si="11"/>
        <v>35</v>
      </c>
      <c r="C23" s="93">
        <v>9.8000000000000007</v>
      </c>
      <c r="D23" s="93">
        <v>7.5</v>
      </c>
      <c r="E23" s="94">
        <v>308000</v>
      </c>
      <c r="F23" s="95">
        <f t="shared" si="12"/>
        <v>0.3</v>
      </c>
      <c r="G23" s="67">
        <f t="shared" si="14"/>
        <v>905520</v>
      </c>
      <c r="H23" s="107">
        <f t="shared" si="16"/>
        <v>90.6</v>
      </c>
      <c r="I23" s="108">
        <f t="shared" si="7"/>
        <v>3</v>
      </c>
      <c r="J23" s="108">
        <f t="shared" si="13"/>
        <v>23</v>
      </c>
      <c r="K23" s="81">
        <f t="shared" si="1"/>
        <v>67.599999999999994</v>
      </c>
      <c r="L23" s="11">
        <v>5</v>
      </c>
      <c r="M23" s="115">
        <f t="shared" si="2"/>
        <v>10</v>
      </c>
      <c r="N23" s="116">
        <f t="shared" si="8"/>
        <v>94</v>
      </c>
      <c r="O23" s="116">
        <f t="shared" si="9"/>
        <v>117</v>
      </c>
      <c r="P23" s="55">
        <f t="shared" si="10"/>
        <v>1170000</v>
      </c>
      <c r="Q23" s="60">
        <f t="shared" si="3"/>
        <v>26.400000000000006</v>
      </c>
      <c r="R23" s="122">
        <f t="shared" si="4"/>
        <v>0.19658119658119658</v>
      </c>
      <c r="T23" s="12">
        <f t="shared" si="5"/>
        <v>1170000</v>
      </c>
      <c r="U23" s="12">
        <f t="shared" si="15"/>
        <v>877500</v>
      </c>
      <c r="V23" s="126">
        <v>0.75</v>
      </c>
    </row>
    <row r="24" spans="1:22" s="4" customFormat="1" ht="12" customHeight="1">
      <c r="A24" s="10">
        <v>14</v>
      </c>
      <c r="B24" s="19">
        <f t="shared" si="11"/>
        <v>36</v>
      </c>
      <c r="C24" s="93">
        <v>12</v>
      </c>
      <c r="D24" s="93">
        <v>9</v>
      </c>
      <c r="E24" s="94">
        <v>312000</v>
      </c>
      <c r="F24" s="95">
        <f t="shared" si="12"/>
        <v>0.3</v>
      </c>
      <c r="G24" s="67">
        <f t="shared" si="14"/>
        <v>1123200</v>
      </c>
      <c r="H24" s="107">
        <f t="shared" si="16"/>
        <v>112.3</v>
      </c>
      <c r="I24" s="108">
        <f t="shared" si="7"/>
        <v>3</v>
      </c>
      <c r="J24" s="108">
        <f t="shared" si="13"/>
        <v>26</v>
      </c>
      <c r="K24" s="81">
        <f t="shared" si="1"/>
        <v>86.3</v>
      </c>
      <c r="L24" s="11">
        <v>5</v>
      </c>
      <c r="M24" s="115">
        <f t="shared" si="2"/>
        <v>10</v>
      </c>
      <c r="N24" s="116">
        <f t="shared" si="8"/>
        <v>104</v>
      </c>
      <c r="O24" s="116">
        <f t="shared" si="9"/>
        <v>130</v>
      </c>
      <c r="P24" s="55">
        <f t="shared" si="10"/>
        <v>1300000</v>
      </c>
      <c r="Q24" s="60">
        <f t="shared" si="3"/>
        <v>17.700000000000003</v>
      </c>
      <c r="R24" s="122">
        <f t="shared" si="4"/>
        <v>0.2</v>
      </c>
      <c r="T24" s="12">
        <f t="shared" si="5"/>
        <v>1300000</v>
      </c>
      <c r="U24" s="12">
        <f t="shared" si="15"/>
        <v>975000</v>
      </c>
      <c r="V24" s="126">
        <v>0.75</v>
      </c>
    </row>
    <row r="25" spans="1:22" s="4" customFormat="1" ht="12" customHeight="1">
      <c r="A25" s="10">
        <v>15</v>
      </c>
      <c r="B25" s="19">
        <f t="shared" si="11"/>
        <v>37</v>
      </c>
      <c r="C25" s="93">
        <v>12.8</v>
      </c>
      <c r="D25" s="93">
        <v>9.5</v>
      </c>
      <c r="E25" s="94">
        <v>316000</v>
      </c>
      <c r="F25" s="95">
        <f t="shared" si="12"/>
        <v>0.3</v>
      </c>
      <c r="G25" s="67">
        <f t="shared" si="14"/>
        <v>1213440</v>
      </c>
      <c r="H25" s="107">
        <f t="shared" si="16"/>
        <v>121.3</v>
      </c>
      <c r="I25" s="108">
        <f t="shared" si="7"/>
        <v>3</v>
      </c>
      <c r="J25" s="108">
        <f t="shared" si="13"/>
        <v>29</v>
      </c>
      <c r="K25" s="81">
        <f t="shared" si="1"/>
        <v>92.3</v>
      </c>
      <c r="L25" s="11">
        <v>5</v>
      </c>
      <c r="M25" s="115">
        <f t="shared" si="2"/>
        <v>10</v>
      </c>
      <c r="N25" s="116">
        <f t="shared" si="8"/>
        <v>114</v>
      </c>
      <c r="O25" s="116">
        <f t="shared" si="9"/>
        <v>143</v>
      </c>
      <c r="P25" s="55">
        <f t="shared" si="10"/>
        <v>1430000</v>
      </c>
      <c r="Q25" s="60">
        <f t="shared" si="3"/>
        <v>21.700000000000003</v>
      </c>
      <c r="R25" s="122">
        <f t="shared" si="4"/>
        <v>0.20279720279720279</v>
      </c>
      <c r="T25" s="12">
        <f t="shared" si="5"/>
        <v>1430000</v>
      </c>
      <c r="U25" s="12">
        <f t="shared" si="15"/>
        <v>1072500</v>
      </c>
      <c r="V25" s="126">
        <v>0.75</v>
      </c>
    </row>
    <row r="26" spans="1:22" s="4" customFormat="1" ht="12" customHeight="1">
      <c r="A26" s="10">
        <v>16</v>
      </c>
      <c r="B26" s="19">
        <f t="shared" si="11"/>
        <v>38</v>
      </c>
      <c r="C26" s="93">
        <v>13.6</v>
      </c>
      <c r="D26" s="93">
        <v>10.5</v>
      </c>
      <c r="E26" s="94">
        <v>320000</v>
      </c>
      <c r="F26" s="95">
        <f t="shared" si="12"/>
        <v>0.3</v>
      </c>
      <c r="G26" s="67">
        <f t="shared" si="14"/>
        <v>1305600</v>
      </c>
      <c r="H26" s="107">
        <f t="shared" si="16"/>
        <v>130.6</v>
      </c>
      <c r="I26" s="108">
        <f t="shared" si="7"/>
        <v>4</v>
      </c>
      <c r="J26" s="108">
        <f t="shared" si="13"/>
        <v>33</v>
      </c>
      <c r="K26" s="81">
        <f t="shared" si="1"/>
        <v>97.6</v>
      </c>
      <c r="L26" s="11">
        <v>5</v>
      </c>
      <c r="M26" s="115">
        <f t="shared" si="2"/>
        <v>10</v>
      </c>
      <c r="N26" s="116">
        <f t="shared" si="8"/>
        <v>124</v>
      </c>
      <c r="O26" s="116">
        <f t="shared" si="9"/>
        <v>157</v>
      </c>
      <c r="P26" s="55">
        <f t="shared" si="10"/>
        <v>1570000</v>
      </c>
      <c r="Q26" s="60">
        <f t="shared" si="3"/>
        <v>26.400000000000006</v>
      </c>
      <c r="R26" s="122">
        <f t="shared" si="4"/>
        <v>0.21019108280254778</v>
      </c>
      <c r="T26" s="12">
        <f t="shared" si="5"/>
        <v>1570000</v>
      </c>
      <c r="U26" s="12">
        <f t="shared" si="15"/>
        <v>1256000</v>
      </c>
      <c r="V26" s="126">
        <v>0.8</v>
      </c>
    </row>
    <row r="27" spans="1:22" s="4" customFormat="1" ht="12" customHeight="1">
      <c r="A27" s="10">
        <v>17</v>
      </c>
      <c r="B27" s="19">
        <f t="shared" si="11"/>
        <v>39</v>
      </c>
      <c r="C27" s="93">
        <v>14.4</v>
      </c>
      <c r="D27" s="93">
        <v>11.5</v>
      </c>
      <c r="E27" s="94">
        <v>324000</v>
      </c>
      <c r="F27" s="102">
        <f t="shared" si="12"/>
        <v>0.3</v>
      </c>
      <c r="G27" s="67">
        <f t="shared" si="14"/>
        <v>1399680</v>
      </c>
      <c r="H27" s="107">
        <f t="shared" si="16"/>
        <v>140</v>
      </c>
      <c r="I27" s="108">
        <f t="shared" si="7"/>
        <v>4</v>
      </c>
      <c r="J27" s="108">
        <f t="shared" si="13"/>
        <v>37</v>
      </c>
      <c r="K27" s="81">
        <f t="shared" si="1"/>
        <v>103</v>
      </c>
      <c r="L27" s="11">
        <v>5</v>
      </c>
      <c r="M27" s="115">
        <f t="shared" si="2"/>
        <v>10</v>
      </c>
      <c r="N27" s="116">
        <f t="shared" si="8"/>
        <v>134</v>
      </c>
      <c r="O27" s="116">
        <f t="shared" si="9"/>
        <v>171</v>
      </c>
      <c r="P27" s="55">
        <f t="shared" si="10"/>
        <v>1710000</v>
      </c>
      <c r="Q27" s="60">
        <f t="shared" si="3"/>
        <v>31</v>
      </c>
      <c r="R27" s="122">
        <f t="shared" si="4"/>
        <v>0.21637426900584794</v>
      </c>
      <c r="T27" s="12">
        <f t="shared" si="5"/>
        <v>1710000</v>
      </c>
      <c r="U27" s="12">
        <f t="shared" si="15"/>
        <v>1368000</v>
      </c>
      <c r="V27" s="126">
        <v>0.8</v>
      </c>
    </row>
    <row r="28" spans="1:22" s="4" customFormat="1" ht="12" customHeight="1">
      <c r="A28" s="13">
        <v>18</v>
      </c>
      <c r="B28" s="20">
        <f t="shared" si="11"/>
        <v>40</v>
      </c>
      <c r="C28" s="96">
        <v>15.2</v>
      </c>
      <c r="D28" s="96">
        <v>12.5</v>
      </c>
      <c r="E28" s="97">
        <v>328000</v>
      </c>
      <c r="F28" s="103">
        <f t="shared" si="12"/>
        <v>0.3</v>
      </c>
      <c r="G28" s="68">
        <f t="shared" si="14"/>
        <v>1495680</v>
      </c>
      <c r="H28" s="109">
        <f t="shared" si="16"/>
        <v>149.6</v>
      </c>
      <c r="I28" s="110">
        <f t="shared" si="7"/>
        <v>4</v>
      </c>
      <c r="J28" s="110">
        <f t="shared" si="13"/>
        <v>41</v>
      </c>
      <c r="K28" s="82">
        <f t="shared" si="1"/>
        <v>108.6</v>
      </c>
      <c r="L28" s="15">
        <v>5</v>
      </c>
      <c r="M28" s="117">
        <f t="shared" si="2"/>
        <v>10</v>
      </c>
      <c r="N28" s="118">
        <f t="shared" si="8"/>
        <v>144</v>
      </c>
      <c r="O28" s="118">
        <f t="shared" si="9"/>
        <v>185</v>
      </c>
      <c r="P28" s="56">
        <f t="shared" si="10"/>
        <v>1850000</v>
      </c>
      <c r="Q28" s="61">
        <f t="shared" si="3"/>
        <v>35.400000000000006</v>
      </c>
      <c r="R28" s="123">
        <f t="shared" si="4"/>
        <v>0.22162162162162163</v>
      </c>
      <c r="T28" s="14">
        <f t="shared" si="5"/>
        <v>1850000</v>
      </c>
      <c r="U28" s="14">
        <f t="shared" si="15"/>
        <v>1480000</v>
      </c>
      <c r="V28" s="127">
        <v>0.8</v>
      </c>
    </row>
    <row r="29" spans="1:22" s="4" customFormat="1" ht="12" customHeight="1">
      <c r="A29" s="37">
        <v>19</v>
      </c>
      <c r="B29" s="44">
        <f t="shared" si="11"/>
        <v>41</v>
      </c>
      <c r="C29" s="99">
        <v>18</v>
      </c>
      <c r="D29" s="99">
        <v>14</v>
      </c>
      <c r="E29" s="100">
        <v>352000</v>
      </c>
      <c r="F29" s="104">
        <f t="shared" si="12"/>
        <v>0.3</v>
      </c>
      <c r="G29" s="69">
        <f t="shared" si="14"/>
        <v>1900800</v>
      </c>
      <c r="H29" s="111">
        <f t="shared" si="16"/>
        <v>190.1</v>
      </c>
      <c r="I29" s="112">
        <f t="shared" si="7"/>
        <v>4</v>
      </c>
      <c r="J29" s="112">
        <f t="shared" si="13"/>
        <v>45</v>
      </c>
      <c r="K29" s="83">
        <f t="shared" si="1"/>
        <v>145.1</v>
      </c>
      <c r="L29" s="32">
        <v>6</v>
      </c>
      <c r="M29" s="119">
        <f t="shared" si="2"/>
        <v>16</v>
      </c>
      <c r="N29" s="120">
        <f t="shared" si="8"/>
        <v>160</v>
      </c>
      <c r="O29" s="120">
        <f t="shared" si="9"/>
        <v>205</v>
      </c>
      <c r="P29" s="57">
        <f t="shared" si="10"/>
        <v>2050000</v>
      </c>
      <c r="Q29" s="62">
        <f t="shared" si="3"/>
        <v>14.900000000000006</v>
      </c>
      <c r="R29" s="124">
        <f t="shared" si="4"/>
        <v>0.21951219512195122</v>
      </c>
      <c r="T29" s="39">
        <f t="shared" si="5"/>
        <v>2050000</v>
      </c>
      <c r="U29" s="39">
        <f t="shared" si="15"/>
        <v>1640000</v>
      </c>
      <c r="V29" s="205">
        <v>0.8</v>
      </c>
    </row>
    <row r="30" spans="1:22" s="4" customFormat="1" ht="12" customHeight="1">
      <c r="A30" s="10">
        <v>20</v>
      </c>
      <c r="B30" s="19">
        <f t="shared" si="11"/>
        <v>42</v>
      </c>
      <c r="C30" s="93">
        <v>18.899999999999999</v>
      </c>
      <c r="D30" s="93">
        <v>14.5</v>
      </c>
      <c r="E30" s="94">
        <v>356400</v>
      </c>
      <c r="F30" s="102">
        <f t="shared" si="12"/>
        <v>0.3</v>
      </c>
      <c r="G30" s="67">
        <f t="shared" si="14"/>
        <v>2020787.9999999995</v>
      </c>
      <c r="H30" s="107">
        <f t="shared" si="16"/>
        <v>202.1</v>
      </c>
      <c r="I30" s="108">
        <f t="shared" si="7"/>
        <v>4</v>
      </c>
      <c r="J30" s="108">
        <f t="shared" si="13"/>
        <v>49</v>
      </c>
      <c r="K30" s="81">
        <f t="shared" si="1"/>
        <v>153.1</v>
      </c>
      <c r="L30" s="11">
        <v>6</v>
      </c>
      <c r="M30" s="115">
        <f t="shared" si="2"/>
        <v>16</v>
      </c>
      <c r="N30" s="116">
        <f t="shared" si="8"/>
        <v>176</v>
      </c>
      <c r="O30" s="116">
        <f t="shared" si="9"/>
        <v>225</v>
      </c>
      <c r="P30" s="55">
        <f t="shared" si="10"/>
        <v>2250000</v>
      </c>
      <c r="Q30" s="60">
        <f t="shared" si="3"/>
        <v>22.900000000000006</v>
      </c>
      <c r="R30" s="122">
        <f t="shared" si="4"/>
        <v>0.21777777777777776</v>
      </c>
      <c r="T30" s="12">
        <f t="shared" si="5"/>
        <v>2250000</v>
      </c>
      <c r="U30" s="12">
        <f t="shared" si="15"/>
        <v>1800000</v>
      </c>
      <c r="V30" s="126">
        <v>0.8</v>
      </c>
    </row>
    <row r="31" spans="1:22" s="4" customFormat="1" ht="12" customHeight="1">
      <c r="A31" s="10">
        <v>21</v>
      </c>
      <c r="B31" s="19">
        <f t="shared" si="11"/>
        <v>43</v>
      </c>
      <c r="C31" s="93">
        <v>19.8</v>
      </c>
      <c r="D31" s="93">
        <v>15.5</v>
      </c>
      <c r="E31" s="94">
        <v>360800</v>
      </c>
      <c r="F31" s="102">
        <f t="shared" si="12"/>
        <v>0.3</v>
      </c>
      <c r="G31" s="67">
        <f t="shared" si="14"/>
        <v>2143152</v>
      </c>
      <c r="H31" s="107">
        <f t="shared" si="16"/>
        <v>214.3</v>
      </c>
      <c r="I31" s="108">
        <f t="shared" si="7"/>
        <v>4</v>
      </c>
      <c r="J31" s="108">
        <f t="shared" si="13"/>
        <v>53</v>
      </c>
      <c r="K31" s="81">
        <f t="shared" si="1"/>
        <v>161.30000000000001</v>
      </c>
      <c r="L31" s="11">
        <v>6</v>
      </c>
      <c r="M31" s="115">
        <f t="shared" si="2"/>
        <v>16</v>
      </c>
      <c r="N31" s="116">
        <f t="shared" si="8"/>
        <v>192</v>
      </c>
      <c r="O31" s="116">
        <f t="shared" si="9"/>
        <v>245</v>
      </c>
      <c r="P31" s="55">
        <f t="shared" si="10"/>
        <v>2450000</v>
      </c>
      <c r="Q31" s="60">
        <f t="shared" si="3"/>
        <v>30.699999999999989</v>
      </c>
      <c r="R31" s="122">
        <f t="shared" si="4"/>
        <v>0.21632653061224491</v>
      </c>
      <c r="T31" s="12">
        <f t="shared" si="5"/>
        <v>2450000</v>
      </c>
      <c r="U31" s="12">
        <f t="shared" si="15"/>
        <v>1960000</v>
      </c>
      <c r="V31" s="126">
        <v>0.8</v>
      </c>
    </row>
    <row r="32" spans="1:22" s="4" customFormat="1" ht="12" customHeight="1">
      <c r="A32" s="10">
        <v>22</v>
      </c>
      <c r="B32" s="19">
        <f t="shared" si="11"/>
        <v>44</v>
      </c>
      <c r="C32" s="93">
        <v>20.7</v>
      </c>
      <c r="D32" s="93">
        <v>16.5</v>
      </c>
      <c r="E32" s="94">
        <v>365200</v>
      </c>
      <c r="F32" s="102">
        <f t="shared" si="12"/>
        <v>0.3</v>
      </c>
      <c r="G32" s="67">
        <f t="shared" si="14"/>
        <v>2267892</v>
      </c>
      <c r="H32" s="107">
        <f t="shared" si="16"/>
        <v>226.8</v>
      </c>
      <c r="I32" s="108">
        <f t="shared" si="7"/>
        <v>4</v>
      </c>
      <c r="J32" s="108">
        <f t="shared" si="13"/>
        <v>57</v>
      </c>
      <c r="K32" s="81">
        <f t="shared" si="1"/>
        <v>169.8</v>
      </c>
      <c r="L32" s="11">
        <v>6</v>
      </c>
      <c r="M32" s="115">
        <f t="shared" si="2"/>
        <v>16</v>
      </c>
      <c r="N32" s="116">
        <f t="shared" si="8"/>
        <v>208</v>
      </c>
      <c r="O32" s="116">
        <f t="shared" si="9"/>
        <v>265</v>
      </c>
      <c r="P32" s="55">
        <f t="shared" si="10"/>
        <v>2650000</v>
      </c>
      <c r="Q32" s="60">
        <f t="shared" si="3"/>
        <v>38.199999999999989</v>
      </c>
      <c r="R32" s="122">
        <f t="shared" si="4"/>
        <v>0.21509433962264152</v>
      </c>
      <c r="T32" s="12">
        <f t="shared" si="5"/>
        <v>2650000</v>
      </c>
      <c r="U32" s="12">
        <f t="shared" si="15"/>
        <v>2120000</v>
      </c>
      <c r="V32" s="126">
        <v>0.8</v>
      </c>
    </row>
    <row r="33" spans="1:22" s="4" customFormat="1" ht="12" customHeight="1">
      <c r="A33" s="10">
        <v>23</v>
      </c>
      <c r="B33" s="19">
        <f t="shared" si="11"/>
        <v>45</v>
      </c>
      <c r="C33" s="93">
        <v>21.6</v>
      </c>
      <c r="D33" s="93">
        <v>18</v>
      </c>
      <c r="E33" s="94">
        <v>369600</v>
      </c>
      <c r="F33" s="102">
        <f t="shared" si="12"/>
        <v>0.3</v>
      </c>
      <c r="G33" s="67">
        <f t="shared" si="14"/>
        <v>2395008</v>
      </c>
      <c r="H33" s="107">
        <f t="shared" si="16"/>
        <v>239.5</v>
      </c>
      <c r="I33" s="108">
        <f t="shared" si="7"/>
        <v>4</v>
      </c>
      <c r="J33" s="108">
        <f t="shared" si="13"/>
        <v>61</v>
      </c>
      <c r="K33" s="81">
        <f t="shared" si="1"/>
        <v>178.5</v>
      </c>
      <c r="L33" s="11">
        <v>6</v>
      </c>
      <c r="M33" s="115">
        <f t="shared" si="2"/>
        <v>16</v>
      </c>
      <c r="N33" s="116">
        <f t="shared" si="8"/>
        <v>224</v>
      </c>
      <c r="O33" s="116">
        <f t="shared" si="9"/>
        <v>285</v>
      </c>
      <c r="P33" s="55">
        <f t="shared" si="10"/>
        <v>2850000</v>
      </c>
      <c r="Q33" s="60">
        <f t="shared" si="3"/>
        <v>45.5</v>
      </c>
      <c r="R33" s="122">
        <f t="shared" si="4"/>
        <v>0.21403508771929824</v>
      </c>
      <c r="T33" s="12">
        <f t="shared" si="5"/>
        <v>2850000</v>
      </c>
      <c r="U33" s="12">
        <f t="shared" si="15"/>
        <v>2280000</v>
      </c>
      <c r="V33" s="126">
        <v>0.8</v>
      </c>
    </row>
    <row r="34" spans="1:22" s="4" customFormat="1" ht="12" customHeight="1">
      <c r="A34" s="10">
        <v>24</v>
      </c>
      <c r="B34" s="19">
        <f t="shared" si="11"/>
        <v>46</v>
      </c>
      <c r="C34" s="93">
        <v>23.7</v>
      </c>
      <c r="D34" s="93">
        <v>20</v>
      </c>
      <c r="E34" s="94">
        <v>374000</v>
      </c>
      <c r="F34" s="102">
        <f t="shared" si="12"/>
        <v>0.3</v>
      </c>
      <c r="G34" s="67">
        <f t="shared" si="14"/>
        <v>2659140</v>
      </c>
      <c r="H34" s="107">
        <f t="shared" si="16"/>
        <v>265.89999999999998</v>
      </c>
      <c r="I34" s="108">
        <f t="shared" si="7"/>
        <v>4</v>
      </c>
      <c r="J34" s="108">
        <f t="shared" si="13"/>
        <v>65</v>
      </c>
      <c r="K34" s="81">
        <f t="shared" si="1"/>
        <v>200.89999999999998</v>
      </c>
      <c r="L34" s="11">
        <v>6</v>
      </c>
      <c r="M34" s="115">
        <f t="shared" si="2"/>
        <v>16</v>
      </c>
      <c r="N34" s="116">
        <f t="shared" si="8"/>
        <v>240</v>
      </c>
      <c r="O34" s="116">
        <f t="shared" si="9"/>
        <v>305</v>
      </c>
      <c r="P34" s="55">
        <f t="shared" si="10"/>
        <v>3050000</v>
      </c>
      <c r="Q34" s="60">
        <f t="shared" si="3"/>
        <v>39.100000000000023</v>
      </c>
      <c r="R34" s="122">
        <f t="shared" si="4"/>
        <v>0.21311475409836064</v>
      </c>
      <c r="T34" s="12">
        <f t="shared" si="5"/>
        <v>3050000</v>
      </c>
      <c r="U34" s="12">
        <f t="shared" si="15"/>
        <v>2440000</v>
      </c>
      <c r="V34" s="126">
        <v>0.8</v>
      </c>
    </row>
    <row r="35" spans="1:22" s="4" customFormat="1" ht="12" customHeight="1">
      <c r="A35" s="10">
        <v>25</v>
      </c>
      <c r="B35" s="19">
        <f t="shared" si="11"/>
        <v>47</v>
      </c>
      <c r="C35" s="93">
        <v>24.7</v>
      </c>
      <c r="D35" s="93">
        <v>20.5</v>
      </c>
      <c r="E35" s="94">
        <v>378400</v>
      </c>
      <c r="F35" s="102">
        <v>0.31</v>
      </c>
      <c r="G35" s="67">
        <f t="shared" si="14"/>
        <v>2897408.8</v>
      </c>
      <c r="H35" s="107">
        <f t="shared" si="16"/>
        <v>289.7</v>
      </c>
      <c r="I35" s="108">
        <f t="shared" si="7"/>
        <v>4</v>
      </c>
      <c r="J35" s="108">
        <f t="shared" si="13"/>
        <v>69</v>
      </c>
      <c r="K35" s="81">
        <f t="shared" si="1"/>
        <v>220.7</v>
      </c>
      <c r="L35" s="11">
        <v>6</v>
      </c>
      <c r="M35" s="115">
        <f t="shared" si="2"/>
        <v>16</v>
      </c>
      <c r="N35" s="116">
        <f t="shared" si="8"/>
        <v>256</v>
      </c>
      <c r="O35" s="116">
        <f t="shared" si="9"/>
        <v>325</v>
      </c>
      <c r="P35" s="55">
        <f t="shared" si="10"/>
        <v>3250000</v>
      </c>
      <c r="Q35" s="60">
        <f t="shared" si="3"/>
        <v>35.300000000000011</v>
      </c>
      <c r="R35" s="122">
        <f t="shared" si="4"/>
        <v>0.21230769230769231</v>
      </c>
      <c r="T35" s="12">
        <f t="shared" si="5"/>
        <v>3250000</v>
      </c>
      <c r="U35" s="12">
        <f t="shared" si="15"/>
        <v>2600000</v>
      </c>
      <c r="V35" s="126">
        <v>0.8</v>
      </c>
    </row>
    <row r="36" spans="1:22" s="4" customFormat="1" ht="12" customHeight="1">
      <c r="A36" s="10">
        <v>26</v>
      </c>
      <c r="B36" s="19">
        <f t="shared" si="11"/>
        <v>48</v>
      </c>
      <c r="C36" s="93">
        <v>25.6</v>
      </c>
      <c r="D36" s="93">
        <v>21.5</v>
      </c>
      <c r="E36" s="94">
        <v>382800</v>
      </c>
      <c r="F36" s="102">
        <f>F35+0.01</f>
        <v>0.32</v>
      </c>
      <c r="G36" s="67">
        <f t="shared" si="14"/>
        <v>3135897.6000000001</v>
      </c>
      <c r="H36" s="107">
        <f t="shared" si="16"/>
        <v>313.60000000000002</v>
      </c>
      <c r="I36" s="108">
        <f t="shared" si="7"/>
        <v>4</v>
      </c>
      <c r="J36" s="108">
        <f t="shared" si="13"/>
        <v>73</v>
      </c>
      <c r="K36" s="81">
        <f t="shared" si="1"/>
        <v>240.60000000000002</v>
      </c>
      <c r="L36" s="11">
        <v>6</v>
      </c>
      <c r="M36" s="115">
        <f t="shared" si="2"/>
        <v>16</v>
      </c>
      <c r="N36" s="116">
        <f t="shared" si="8"/>
        <v>272</v>
      </c>
      <c r="O36" s="116">
        <f t="shared" si="9"/>
        <v>345</v>
      </c>
      <c r="P36" s="55">
        <f t="shared" si="10"/>
        <v>3450000</v>
      </c>
      <c r="Q36" s="60">
        <f t="shared" si="3"/>
        <v>31.399999999999977</v>
      </c>
      <c r="R36" s="122">
        <f t="shared" si="4"/>
        <v>0.21159420289855072</v>
      </c>
      <c r="T36" s="12">
        <f t="shared" si="5"/>
        <v>3450000</v>
      </c>
      <c r="U36" s="12">
        <f t="shared" si="15"/>
        <v>2932500</v>
      </c>
      <c r="V36" s="126">
        <v>0.85</v>
      </c>
    </row>
    <row r="37" spans="1:22" s="4" customFormat="1" ht="12" customHeight="1">
      <c r="A37" s="10">
        <v>27</v>
      </c>
      <c r="B37" s="19">
        <f t="shared" si="11"/>
        <v>49</v>
      </c>
      <c r="C37" s="93">
        <v>26.6</v>
      </c>
      <c r="D37" s="93">
        <v>22.5</v>
      </c>
      <c r="E37" s="94">
        <v>417200</v>
      </c>
      <c r="F37" s="102">
        <f t="shared" ref="F37:F44" si="17">F36+0.01</f>
        <v>0.33</v>
      </c>
      <c r="G37" s="67">
        <f t="shared" si="14"/>
        <v>3662181.6</v>
      </c>
      <c r="H37" s="107">
        <f t="shared" si="16"/>
        <v>366.2</v>
      </c>
      <c r="I37" s="108">
        <f t="shared" si="7"/>
        <v>4</v>
      </c>
      <c r="J37" s="108">
        <f t="shared" si="13"/>
        <v>77</v>
      </c>
      <c r="K37" s="81">
        <f t="shared" si="1"/>
        <v>289.2</v>
      </c>
      <c r="L37" s="11">
        <v>7</v>
      </c>
      <c r="M37" s="115">
        <f t="shared" si="2"/>
        <v>24</v>
      </c>
      <c r="N37" s="116">
        <f t="shared" si="8"/>
        <v>296</v>
      </c>
      <c r="O37" s="116">
        <f t="shared" si="9"/>
        <v>373</v>
      </c>
      <c r="P37" s="55">
        <f t="shared" si="10"/>
        <v>3730000</v>
      </c>
      <c r="Q37" s="60">
        <f t="shared" si="3"/>
        <v>6.8000000000000114</v>
      </c>
      <c r="R37" s="122">
        <f t="shared" si="4"/>
        <v>0.2064343163538874</v>
      </c>
      <c r="T37" s="12">
        <f t="shared" si="5"/>
        <v>3730000</v>
      </c>
      <c r="U37" s="12">
        <f t="shared" si="15"/>
        <v>3170500</v>
      </c>
      <c r="V37" s="126">
        <v>0.85</v>
      </c>
    </row>
    <row r="38" spans="1:22" s="4" customFormat="1" ht="12" customHeight="1">
      <c r="A38" s="13">
        <v>28</v>
      </c>
      <c r="B38" s="20">
        <f t="shared" si="11"/>
        <v>50</v>
      </c>
      <c r="C38" s="96">
        <v>27.5</v>
      </c>
      <c r="D38" s="96">
        <v>23.7</v>
      </c>
      <c r="E38" s="97">
        <v>422000</v>
      </c>
      <c r="F38" s="103">
        <f t="shared" si="17"/>
        <v>0.34</v>
      </c>
      <c r="G38" s="68">
        <f t="shared" si="14"/>
        <v>3945700.0000000005</v>
      </c>
      <c r="H38" s="109">
        <f t="shared" si="16"/>
        <v>394.6</v>
      </c>
      <c r="I38" s="110">
        <f t="shared" si="7"/>
        <v>4</v>
      </c>
      <c r="J38" s="110">
        <f t="shared" si="13"/>
        <v>81</v>
      </c>
      <c r="K38" s="82">
        <f t="shared" si="1"/>
        <v>313.60000000000002</v>
      </c>
      <c r="L38" s="15">
        <v>7</v>
      </c>
      <c r="M38" s="117">
        <f t="shared" si="2"/>
        <v>24</v>
      </c>
      <c r="N38" s="118">
        <f t="shared" si="8"/>
        <v>320</v>
      </c>
      <c r="O38" s="118">
        <f t="shared" si="9"/>
        <v>401</v>
      </c>
      <c r="P38" s="56">
        <f t="shared" si="10"/>
        <v>4010000</v>
      </c>
      <c r="Q38" s="61">
        <f t="shared" si="3"/>
        <v>6.3999999999999773</v>
      </c>
      <c r="R38" s="123">
        <f t="shared" si="4"/>
        <v>0.20199501246882792</v>
      </c>
      <c r="T38" s="14">
        <f t="shared" si="5"/>
        <v>4010000</v>
      </c>
      <c r="U38" s="14">
        <f t="shared" si="15"/>
        <v>3408500</v>
      </c>
      <c r="V38" s="127">
        <v>0.85</v>
      </c>
    </row>
    <row r="39" spans="1:22" s="4" customFormat="1" ht="12" customHeight="1">
      <c r="A39" s="37">
        <v>29</v>
      </c>
      <c r="B39" s="44">
        <f t="shared" si="11"/>
        <v>51</v>
      </c>
      <c r="C39" s="99">
        <v>30</v>
      </c>
      <c r="D39" s="99">
        <v>25</v>
      </c>
      <c r="E39" s="100">
        <v>426800</v>
      </c>
      <c r="F39" s="104">
        <f t="shared" si="17"/>
        <v>0.35000000000000003</v>
      </c>
      <c r="G39" s="69">
        <f t="shared" si="14"/>
        <v>4481400</v>
      </c>
      <c r="H39" s="111">
        <f t="shared" si="16"/>
        <v>448.1</v>
      </c>
      <c r="I39" s="112">
        <f t="shared" si="7"/>
        <v>4</v>
      </c>
      <c r="J39" s="112">
        <f t="shared" si="13"/>
        <v>85</v>
      </c>
      <c r="K39" s="83">
        <f t="shared" si="1"/>
        <v>363.1</v>
      </c>
      <c r="L39" s="32">
        <v>7</v>
      </c>
      <c r="M39" s="119">
        <f t="shared" si="2"/>
        <v>24</v>
      </c>
      <c r="N39" s="120">
        <f t="shared" si="8"/>
        <v>344</v>
      </c>
      <c r="O39" s="120">
        <f t="shared" si="9"/>
        <v>429</v>
      </c>
      <c r="P39" s="57">
        <f t="shared" si="10"/>
        <v>4290000</v>
      </c>
      <c r="Q39" s="62">
        <f t="shared" si="3"/>
        <v>-19.100000000000023</v>
      </c>
      <c r="R39" s="124">
        <f t="shared" si="4"/>
        <v>0.19813519813519814</v>
      </c>
      <c r="T39" s="39">
        <f t="shared" si="5"/>
        <v>4290000</v>
      </c>
      <c r="U39" s="39">
        <f t="shared" si="15"/>
        <v>3646500</v>
      </c>
      <c r="V39" s="205">
        <v>0.85</v>
      </c>
    </row>
    <row r="40" spans="1:22" s="4" customFormat="1" ht="12" customHeight="1">
      <c r="A40" s="10">
        <v>30</v>
      </c>
      <c r="B40" s="19">
        <f t="shared" si="11"/>
        <v>52</v>
      </c>
      <c r="C40" s="93">
        <v>30.5</v>
      </c>
      <c r="D40" s="93">
        <v>25.5</v>
      </c>
      <c r="E40" s="94">
        <v>431600</v>
      </c>
      <c r="F40" s="102">
        <f t="shared" si="17"/>
        <v>0.36000000000000004</v>
      </c>
      <c r="G40" s="67">
        <f t="shared" si="14"/>
        <v>4738968.0000000009</v>
      </c>
      <c r="H40" s="107">
        <f t="shared" si="16"/>
        <v>473.9</v>
      </c>
      <c r="I40" s="108">
        <f t="shared" si="7"/>
        <v>4</v>
      </c>
      <c r="J40" s="108">
        <f t="shared" si="13"/>
        <v>89</v>
      </c>
      <c r="K40" s="81">
        <f t="shared" si="1"/>
        <v>384.9</v>
      </c>
      <c r="L40" s="11">
        <v>7</v>
      </c>
      <c r="M40" s="115">
        <f t="shared" si="2"/>
        <v>24</v>
      </c>
      <c r="N40" s="116">
        <f t="shared" si="8"/>
        <v>368</v>
      </c>
      <c r="O40" s="116">
        <f t="shared" si="9"/>
        <v>457</v>
      </c>
      <c r="P40" s="55">
        <f t="shared" si="10"/>
        <v>4570000</v>
      </c>
      <c r="Q40" s="60">
        <f t="shared" si="3"/>
        <v>-16.899999999999977</v>
      </c>
      <c r="R40" s="122">
        <f t="shared" si="4"/>
        <v>0.19474835886214442</v>
      </c>
      <c r="T40" s="12">
        <f t="shared" si="5"/>
        <v>4570000</v>
      </c>
      <c r="U40" s="12">
        <f t="shared" si="15"/>
        <v>3884500</v>
      </c>
      <c r="V40" s="126">
        <v>0.85</v>
      </c>
    </row>
    <row r="41" spans="1:22" s="4" customFormat="1" ht="12" customHeight="1">
      <c r="A41" s="10">
        <v>31</v>
      </c>
      <c r="B41" s="19">
        <f t="shared" si="11"/>
        <v>53</v>
      </c>
      <c r="C41" s="93">
        <v>31</v>
      </c>
      <c r="D41" s="93">
        <v>26.5</v>
      </c>
      <c r="E41" s="94">
        <v>436400</v>
      </c>
      <c r="F41" s="102">
        <f t="shared" si="17"/>
        <v>0.37000000000000005</v>
      </c>
      <c r="G41" s="67">
        <f t="shared" si="14"/>
        <v>5005508.0000000009</v>
      </c>
      <c r="H41" s="107">
        <f t="shared" si="16"/>
        <v>500.6</v>
      </c>
      <c r="I41" s="108">
        <f t="shared" si="7"/>
        <v>4</v>
      </c>
      <c r="J41" s="108">
        <f t="shared" si="13"/>
        <v>93</v>
      </c>
      <c r="K41" s="81">
        <f t="shared" si="1"/>
        <v>407.6</v>
      </c>
      <c r="L41" s="11">
        <v>7</v>
      </c>
      <c r="M41" s="115">
        <f t="shared" si="2"/>
        <v>24</v>
      </c>
      <c r="N41" s="116">
        <f t="shared" si="8"/>
        <v>392</v>
      </c>
      <c r="O41" s="116">
        <f t="shared" si="9"/>
        <v>485</v>
      </c>
      <c r="P41" s="55">
        <f t="shared" si="10"/>
        <v>4850000</v>
      </c>
      <c r="Q41" s="60">
        <f t="shared" si="3"/>
        <v>-15.600000000000023</v>
      </c>
      <c r="R41" s="122">
        <f t="shared" si="4"/>
        <v>0.19175257731958764</v>
      </c>
      <c r="T41" s="12">
        <f t="shared" si="5"/>
        <v>4850000</v>
      </c>
      <c r="U41" s="12">
        <f t="shared" si="15"/>
        <v>4122500</v>
      </c>
      <c r="V41" s="126">
        <v>0.85</v>
      </c>
    </row>
    <row r="42" spans="1:22" s="4" customFormat="1" ht="12" customHeight="1">
      <c r="A42" s="10">
        <v>32</v>
      </c>
      <c r="B42" s="19">
        <f t="shared" si="11"/>
        <v>54</v>
      </c>
      <c r="C42" s="93">
        <v>31.5</v>
      </c>
      <c r="D42" s="93">
        <v>27.5</v>
      </c>
      <c r="E42" s="94">
        <v>441200</v>
      </c>
      <c r="F42" s="102">
        <f t="shared" si="17"/>
        <v>0.38000000000000006</v>
      </c>
      <c r="G42" s="67">
        <f t="shared" si="14"/>
        <v>5281164.0000000009</v>
      </c>
      <c r="H42" s="107">
        <f t="shared" si="16"/>
        <v>528.1</v>
      </c>
      <c r="I42" s="108">
        <f t="shared" si="7"/>
        <v>4</v>
      </c>
      <c r="J42" s="108">
        <f t="shared" si="13"/>
        <v>97</v>
      </c>
      <c r="K42" s="81">
        <f t="shared" si="1"/>
        <v>431.1</v>
      </c>
      <c r="L42" s="11">
        <v>7</v>
      </c>
      <c r="M42" s="115">
        <f t="shared" si="2"/>
        <v>24</v>
      </c>
      <c r="N42" s="116">
        <f t="shared" si="8"/>
        <v>416</v>
      </c>
      <c r="O42" s="116">
        <f t="shared" si="9"/>
        <v>513</v>
      </c>
      <c r="P42" s="55">
        <f t="shared" si="10"/>
        <v>5130000</v>
      </c>
      <c r="Q42" s="60">
        <f t="shared" si="3"/>
        <v>-15.100000000000023</v>
      </c>
      <c r="R42" s="122">
        <f t="shared" si="4"/>
        <v>0.18908382066276802</v>
      </c>
      <c r="T42" s="12">
        <f t="shared" si="5"/>
        <v>5130000</v>
      </c>
      <c r="U42" s="12">
        <f t="shared" si="15"/>
        <v>4360500</v>
      </c>
      <c r="V42" s="126">
        <v>0.85</v>
      </c>
    </row>
    <row r="43" spans="1:22" s="4" customFormat="1" ht="12" customHeight="1">
      <c r="A43" s="10">
        <v>33</v>
      </c>
      <c r="B43" s="19">
        <f t="shared" si="11"/>
        <v>55</v>
      </c>
      <c r="C43" s="93">
        <v>32</v>
      </c>
      <c r="D43" s="93">
        <v>28.5</v>
      </c>
      <c r="E43" s="94">
        <v>446000</v>
      </c>
      <c r="F43" s="102">
        <f t="shared" si="17"/>
        <v>0.39000000000000007</v>
      </c>
      <c r="G43" s="67">
        <f t="shared" si="14"/>
        <v>5566080.0000000009</v>
      </c>
      <c r="H43" s="107">
        <f t="shared" si="16"/>
        <v>556.6</v>
      </c>
      <c r="I43" s="108">
        <f t="shared" si="7"/>
        <v>4</v>
      </c>
      <c r="J43" s="108">
        <f t="shared" si="13"/>
        <v>101</v>
      </c>
      <c r="K43" s="81">
        <f t="shared" si="1"/>
        <v>455.6</v>
      </c>
      <c r="L43" s="11">
        <v>7</v>
      </c>
      <c r="M43" s="115">
        <f t="shared" si="2"/>
        <v>24</v>
      </c>
      <c r="N43" s="116">
        <f t="shared" si="8"/>
        <v>440</v>
      </c>
      <c r="O43" s="116">
        <f t="shared" si="9"/>
        <v>541</v>
      </c>
      <c r="P43" s="55">
        <f t="shared" si="10"/>
        <v>5410000</v>
      </c>
      <c r="Q43" s="60">
        <f t="shared" si="3"/>
        <v>-15.600000000000023</v>
      </c>
      <c r="R43" s="122">
        <f t="shared" si="4"/>
        <v>0.1866913123844732</v>
      </c>
      <c r="T43" s="12">
        <f t="shared" si="5"/>
        <v>5410000</v>
      </c>
      <c r="U43" s="12">
        <f t="shared" si="15"/>
        <v>4598500</v>
      </c>
      <c r="V43" s="126">
        <v>0.85</v>
      </c>
    </row>
    <row r="44" spans="1:22" s="4" customFormat="1" ht="12" customHeight="1">
      <c r="A44" s="10">
        <v>34</v>
      </c>
      <c r="B44" s="19">
        <f t="shared" si="11"/>
        <v>56</v>
      </c>
      <c r="C44" s="93">
        <v>32.5</v>
      </c>
      <c r="D44" s="93">
        <v>30</v>
      </c>
      <c r="E44" s="94">
        <v>450800</v>
      </c>
      <c r="F44" s="102">
        <f t="shared" si="17"/>
        <v>0.40000000000000008</v>
      </c>
      <c r="G44" s="67">
        <f t="shared" si="14"/>
        <v>5860400.0000000009</v>
      </c>
      <c r="H44" s="107">
        <f t="shared" si="16"/>
        <v>586</v>
      </c>
      <c r="I44" s="108">
        <f t="shared" si="7"/>
        <v>4</v>
      </c>
      <c r="J44" s="108">
        <f t="shared" si="13"/>
        <v>105</v>
      </c>
      <c r="K44" s="81">
        <f t="shared" si="1"/>
        <v>481</v>
      </c>
      <c r="L44" s="11">
        <v>7</v>
      </c>
      <c r="M44" s="115">
        <f t="shared" si="2"/>
        <v>24</v>
      </c>
      <c r="N44" s="116">
        <f t="shared" si="8"/>
        <v>464</v>
      </c>
      <c r="O44" s="116">
        <f t="shared" si="9"/>
        <v>569</v>
      </c>
      <c r="P44" s="55">
        <f t="shared" si="10"/>
        <v>5690000</v>
      </c>
      <c r="Q44" s="60">
        <f t="shared" si="3"/>
        <v>-17</v>
      </c>
      <c r="R44" s="122">
        <f t="shared" si="4"/>
        <v>0.18453427065026362</v>
      </c>
      <c r="T44" s="12">
        <f t="shared" si="5"/>
        <v>5690000</v>
      </c>
      <c r="U44" s="12">
        <f t="shared" si="15"/>
        <v>4836500</v>
      </c>
      <c r="V44" s="126">
        <v>0.85</v>
      </c>
    </row>
    <row r="45" spans="1:22" s="4" customFormat="1" ht="12" customHeight="1">
      <c r="A45" s="10">
        <v>35</v>
      </c>
      <c r="B45" s="19">
        <f t="shared" si="11"/>
        <v>57</v>
      </c>
      <c r="C45" s="93">
        <v>33</v>
      </c>
      <c r="D45" s="93">
        <v>31</v>
      </c>
      <c r="E45" s="94">
        <v>455600</v>
      </c>
      <c r="F45" s="102">
        <f t="shared" si="12"/>
        <v>0.40000000000000008</v>
      </c>
      <c r="G45" s="67">
        <f t="shared" si="14"/>
        <v>6013920.0000000009</v>
      </c>
      <c r="H45" s="107">
        <f t="shared" si="16"/>
        <v>601.4</v>
      </c>
      <c r="I45" s="108">
        <f t="shared" si="7"/>
        <v>4</v>
      </c>
      <c r="J45" s="108">
        <f t="shared" si="13"/>
        <v>109</v>
      </c>
      <c r="K45" s="81">
        <f t="shared" si="1"/>
        <v>492.4</v>
      </c>
      <c r="L45" s="48">
        <v>7</v>
      </c>
      <c r="M45" s="115">
        <f t="shared" si="2"/>
        <v>24</v>
      </c>
      <c r="N45" s="116">
        <f t="shared" si="8"/>
        <v>488</v>
      </c>
      <c r="O45" s="116">
        <f t="shared" si="9"/>
        <v>597</v>
      </c>
      <c r="P45" s="55">
        <f t="shared" si="10"/>
        <v>5970000</v>
      </c>
      <c r="Q45" s="60">
        <f t="shared" si="3"/>
        <v>-4.3999999999999773</v>
      </c>
      <c r="R45" s="122">
        <f t="shared" si="4"/>
        <v>0.18257956448911222</v>
      </c>
      <c r="T45" s="12">
        <f t="shared" si="5"/>
        <v>5970000</v>
      </c>
      <c r="U45" s="12">
        <f t="shared" si="15"/>
        <v>5671500</v>
      </c>
      <c r="V45" s="126">
        <v>0.95</v>
      </c>
    </row>
    <row r="46" spans="1:22" s="4" customFormat="1" ht="12" customHeight="1">
      <c r="A46" s="10">
        <v>36</v>
      </c>
      <c r="B46" s="19">
        <f t="shared" si="11"/>
        <v>58</v>
      </c>
      <c r="C46" s="93">
        <v>33.5</v>
      </c>
      <c r="D46" s="93">
        <v>31.5</v>
      </c>
      <c r="E46" s="94">
        <v>460400</v>
      </c>
      <c r="F46" s="102">
        <f t="shared" si="12"/>
        <v>0.40000000000000008</v>
      </c>
      <c r="G46" s="67">
        <f t="shared" si="14"/>
        <v>6169360.0000000009</v>
      </c>
      <c r="H46" s="107">
        <f t="shared" si="16"/>
        <v>616.9</v>
      </c>
      <c r="I46" s="108">
        <f t="shared" si="7"/>
        <v>4</v>
      </c>
      <c r="J46" s="108">
        <f t="shared" si="13"/>
        <v>113</v>
      </c>
      <c r="K46" s="81">
        <f t="shared" si="1"/>
        <v>503.9</v>
      </c>
      <c r="L46" s="48">
        <v>7</v>
      </c>
      <c r="M46" s="115">
        <f t="shared" si="2"/>
        <v>24</v>
      </c>
      <c r="N46" s="116">
        <f t="shared" si="8"/>
        <v>512</v>
      </c>
      <c r="O46" s="116">
        <f t="shared" si="9"/>
        <v>625</v>
      </c>
      <c r="P46" s="55">
        <f t="shared" si="10"/>
        <v>6250000</v>
      </c>
      <c r="Q46" s="60">
        <f t="shared" si="3"/>
        <v>8.1000000000000227</v>
      </c>
      <c r="R46" s="122">
        <f t="shared" si="4"/>
        <v>0.18079999999999999</v>
      </c>
      <c r="T46" s="12">
        <f t="shared" si="5"/>
        <v>6250000</v>
      </c>
      <c r="U46" s="12">
        <f t="shared" si="15"/>
        <v>5937500</v>
      </c>
      <c r="V46" s="126">
        <v>0.95</v>
      </c>
    </row>
    <row r="47" spans="1:22" s="4" customFormat="1" ht="12" customHeight="1">
      <c r="A47" s="10">
        <v>37</v>
      </c>
      <c r="B47" s="19">
        <f t="shared" si="11"/>
        <v>59</v>
      </c>
      <c r="C47" s="93">
        <v>34</v>
      </c>
      <c r="D47" s="93">
        <v>32</v>
      </c>
      <c r="E47" s="94">
        <v>465200</v>
      </c>
      <c r="F47" s="102">
        <f t="shared" si="12"/>
        <v>0.40000000000000008</v>
      </c>
      <c r="G47" s="67">
        <f t="shared" si="14"/>
        <v>6326720.0000000009</v>
      </c>
      <c r="H47" s="107">
        <f t="shared" si="16"/>
        <v>632.70000000000005</v>
      </c>
      <c r="I47" s="108">
        <f t="shared" si="7"/>
        <v>4</v>
      </c>
      <c r="J47" s="108">
        <f t="shared" si="13"/>
        <v>117</v>
      </c>
      <c r="K47" s="81">
        <f t="shared" si="1"/>
        <v>515.70000000000005</v>
      </c>
      <c r="L47" s="48">
        <v>7</v>
      </c>
      <c r="M47" s="115">
        <f t="shared" si="2"/>
        <v>24</v>
      </c>
      <c r="N47" s="116">
        <f t="shared" si="8"/>
        <v>536</v>
      </c>
      <c r="O47" s="116">
        <f t="shared" si="9"/>
        <v>653</v>
      </c>
      <c r="P47" s="55">
        <f t="shared" si="10"/>
        <v>6530000</v>
      </c>
      <c r="Q47" s="60">
        <f t="shared" si="3"/>
        <v>20.299999999999955</v>
      </c>
      <c r="R47" s="122">
        <f t="shared" si="4"/>
        <v>0.17917304747320062</v>
      </c>
      <c r="T47" s="12">
        <f t="shared" si="5"/>
        <v>6530000</v>
      </c>
      <c r="U47" s="12">
        <f t="shared" si="15"/>
        <v>6203500</v>
      </c>
      <c r="V47" s="126">
        <v>0.95</v>
      </c>
    </row>
    <row r="48" spans="1:22" s="4" customFormat="1" ht="12" customHeight="1">
      <c r="A48" s="13">
        <v>38</v>
      </c>
      <c r="B48" s="20">
        <f t="shared" si="11"/>
        <v>60</v>
      </c>
      <c r="C48" s="96">
        <v>34.5</v>
      </c>
      <c r="D48" s="96">
        <v>32.5</v>
      </c>
      <c r="E48" s="97">
        <v>470000</v>
      </c>
      <c r="F48" s="103">
        <f t="shared" si="12"/>
        <v>0.40000000000000008</v>
      </c>
      <c r="G48" s="68">
        <f t="shared" si="14"/>
        <v>6486000.0000000009</v>
      </c>
      <c r="H48" s="109">
        <f t="shared" si="16"/>
        <v>648.6</v>
      </c>
      <c r="I48" s="110">
        <f t="shared" si="7"/>
        <v>4</v>
      </c>
      <c r="J48" s="110">
        <f t="shared" si="13"/>
        <v>121</v>
      </c>
      <c r="K48" s="82">
        <f t="shared" si="1"/>
        <v>527.6</v>
      </c>
      <c r="L48" s="49">
        <v>7</v>
      </c>
      <c r="M48" s="117">
        <f t="shared" si="2"/>
        <v>24</v>
      </c>
      <c r="N48" s="118">
        <f t="shared" si="8"/>
        <v>560</v>
      </c>
      <c r="O48" s="118">
        <f t="shared" si="9"/>
        <v>681</v>
      </c>
      <c r="P48" s="56">
        <f t="shared" si="10"/>
        <v>6810000</v>
      </c>
      <c r="Q48" s="61">
        <f t="shared" si="3"/>
        <v>32.399999999999977</v>
      </c>
      <c r="R48" s="123">
        <f t="shared" si="4"/>
        <v>0.1776798825256975</v>
      </c>
      <c r="T48" s="14">
        <f t="shared" si="5"/>
        <v>6810000</v>
      </c>
      <c r="U48" s="14">
        <f t="shared" si="15"/>
        <v>6469500</v>
      </c>
      <c r="V48" s="127">
        <v>0.95</v>
      </c>
    </row>
    <row r="49" spans="1:22" s="4" customFormat="1" ht="12" customHeight="1">
      <c r="A49" s="21"/>
      <c r="B49" s="17"/>
      <c r="C49" s="45"/>
      <c r="D49" s="46"/>
      <c r="E49" s="47"/>
      <c r="F49" s="47"/>
      <c r="G49" s="42"/>
      <c r="H49" s="22"/>
      <c r="I49" s="21"/>
      <c r="J49" s="21"/>
      <c r="K49" s="47"/>
      <c r="L49" s="24"/>
      <c r="M49" s="25"/>
      <c r="N49" s="22"/>
      <c r="O49" s="22"/>
      <c r="P49" s="58"/>
      <c r="Q49" s="26"/>
      <c r="R49" s="27"/>
      <c r="T49" s="22"/>
      <c r="U49" s="22"/>
      <c r="V49" s="41"/>
    </row>
    <row r="50" spans="1:22" s="4" customFormat="1" ht="12" customHeight="1">
      <c r="A50" s="21"/>
      <c r="B50" s="17"/>
      <c r="C50" s="17"/>
      <c r="D50" s="17"/>
      <c r="E50" s="22"/>
      <c r="F50" s="22"/>
      <c r="G50" s="23" t="s">
        <v>13</v>
      </c>
      <c r="H50" s="23"/>
      <c r="I50" s="21"/>
      <c r="J50" s="21"/>
      <c r="K50" s="23" t="s">
        <v>22</v>
      </c>
      <c r="L50" s="24"/>
      <c r="M50" s="25"/>
      <c r="N50" s="22"/>
      <c r="O50" s="22"/>
      <c r="P50" s="22"/>
      <c r="Q50" s="26"/>
      <c r="R50" s="27"/>
      <c r="T50" s="22"/>
      <c r="U50" s="22"/>
      <c r="V50" s="41"/>
    </row>
    <row r="51" spans="1:22" s="4" customFormat="1" ht="12" customHeight="1">
      <c r="E51" s="16"/>
      <c r="F51" s="16"/>
      <c r="G51" s="18" t="s">
        <v>28</v>
      </c>
      <c r="H51" s="18" t="s">
        <v>29</v>
      </c>
      <c r="I51" s="17"/>
      <c r="J51" s="17"/>
      <c r="K51" s="35">
        <v>7</v>
      </c>
      <c r="L51" s="63">
        <v>24</v>
      </c>
      <c r="N51"/>
      <c r="O51"/>
      <c r="V51" s="41"/>
    </row>
    <row r="52" spans="1:22" s="4" customFormat="1" ht="12" customHeight="1">
      <c r="E52" s="16"/>
      <c r="F52" s="16"/>
      <c r="G52" s="36">
        <v>0</v>
      </c>
      <c r="H52" s="63">
        <v>0</v>
      </c>
      <c r="K52" s="35">
        <v>6</v>
      </c>
      <c r="L52" s="63">
        <v>16</v>
      </c>
      <c r="N52"/>
      <c r="O52"/>
      <c r="V52" s="41"/>
    </row>
    <row r="53" spans="1:22" s="4" customFormat="1" ht="12" customHeight="1">
      <c r="E53" s="16"/>
      <c r="F53" s="16"/>
      <c r="G53" s="18">
        <v>2</v>
      </c>
      <c r="H53" s="63">
        <v>1</v>
      </c>
      <c r="I53"/>
      <c r="J53"/>
      <c r="K53" s="18">
        <v>5</v>
      </c>
      <c r="L53" s="63">
        <v>10</v>
      </c>
      <c r="N53"/>
      <c r="O53"/>
      <c r="V53" s="41"/>
    </row>
    <row r="54" spans="1:22" s="4" customFormat="1" ht="13.5" customHeight="1">
      <c r="E54" s="16"/>
      <c r="F54" s="16"/>
      <c r="G54" s="18">
        <v>6</v>
      </c>
      <c r="H54" s="63">
        <v>2</v>
      </c>
      <c r="I54"/>
      <c r="J54"/>
      <c r="K54" s="18">
        <v>4</v>
      </c>
      <c r="L54" s="63">
        <v>8</v>
      </c>
      <c r="N54"/>
      <c r="O54"/>
      <c r="V54" s="41"/>
    </row>
    <row r="55" spans="1:22" ht="12" customHeight="1">
      <c r="E55" s="3"/>
      <c r="F55" s="3"/>
      <c r="G55" s="18">
        <v>11</v>
      </c>
      <c r="H55" s="63">
        <v>3</v>
      </c>
      <c r="K55" s="18">
        <v>3</v>
      </c>
      <c r="L55" s="63">
        <v>6</v>
      </c>
    </row>
    <row r="56" spans="1:22" ht="12" customHeight="1">
      <c r="E56" s="3"/>
      <c r="F56" s="3"/>
      <c r="G56" s="121">
        <v>16</v>
      </c>
      <c r="H56" s="63">
        <v>4</v>
      </c>
      <c r="K56" s="64">
        <v>2</v>
      </c>
      <c r="L56" s="63">
        <v>4</v>
      </c>
    </row>
    <row r="57" spans="1:22" ht="12" customHeight="1">
      <c r="E57" s="3"/>
      <c r="F57" s="3"/>
      <c r="K57" s="64">
        <v>1</v>
      </c>
      <c r="L57" s="63">
        <v>2</v>
      </c>
    </row>
    <row r="58" spans="1:22" ht="12" customHeight="1">
      <c r="E58" s="3"/>
      <c r="F58" s="3"/>
      <c r="K58" s="84" t="s">
        <v>35</v>
      </c>
      <c r="L58" s="63">
        <v>0</v>
      </c>
    </row>
    <row r="59" spans="1:22" ht="12" customHeight="1">
      <c r="E59" s="3"/>
      <c r="F59" s="3"/>
      <c r="G59" s="30"/>
    </row>
    <row r="60" spans="1:22" ht="12" customHeight="1">
      <c r="E60" s="3"/>
      <c r="F60" s="3"/>
      <c r="G60" s="30"/>
    </row>
    <row r="61" spans="1:22" ht="12" customHeight="1">
      <c r="E61" s="3"/>
      <c r="F61" s="3"/>
      <c r="G61" s="30"/>
    </row>
    <row r="62" spans="1:22" ht="12" customHeight="1">
      <c r="A62" s="207" t="s">
        <v>52</v>
      </c>
      <c r="E62" s="3"/>
      <c r="F62" s="3"/>
      <c r="G62" s="30"/>
      <c r="V62" s="206" t="s">
        <v>51</v>
      </c>
    </row>
    <row r="63" spans="1:22" ht="12" customHeight="1">
      <c r="E63" s="3"/>
      <c r="F63" s="3"/>
      <c r="G63" s="30"/>
    </row>
    <row r="64" spans="1:22" ht="12" customHeight="1">
      <c r="E64" s="3"/>
      <c r="F64" s="3"/>
      <c r="G64" s="30"/>
    </row>
    <row r="65" spans="5:7" ht="12" customHeight="1">
      <c r="E65" s="3"/>
      <c r="F65" s="3"/>
      <c r="G65" s="30"/>
    </row>
    <row r="66" spans="5:7" ht="12" customHeight="1">
      <c r="E66" s="3"/>
      <c r="F66" s="3"/>
      <c r="G66" s="30"/>
    </row>
    <row r="67" spans="5:7" ht="12" customHeight="1">
      <c r="E67" s="3"/>
      <c r="F67" s="3"/>
      <c r="G67" s="30"/>
    </row>
    <row r="68" spans="5:7" ht="12" customHeight="1">
      <c r="E68" s="3"/>
      <c r="F68" s="3"/>
      <c r="G68" s="30"/>
    </row>
    <row r="69" spans="5:7" ht="12" customHeight="1">
      <c r="E69" s="3"/>
      <c r="F69" s="3"/>
      <c r="G69" s="30"/>
    </row>
    <row r="70" spans="5:7" ht="12" customHeight="1">
      <c r="E70" s="3"/>
      <c r="F70" s="3"/>
      <c r="G70" s="30"/>
    </row>
    <row r="71" spans="5:7" ht="12" customHeight="1">
      <c r="E71" s="3"/>
      <c r="F71" s="3"/>
      <c r="G71" s="30"/>
    </row>
    <row r="72" spans="5:7" ht="12" customHeight="1">
      <c r="E72" s="3"/>
      <c r="F72" s="3"/>
      <c r="G72" s="30"/>
    </row>
    <row r="73" spans="5:7" ht="12" customHeight="1">
      <c r="E73" s="3"/>
      <c r="F73" s="3"/>
      <c r="G73" s="30"/>
    </row>
    <row r="74" spans="5:7" ht="12" customHeight="1">
      <c r="E74" s="3"/>
      <c r="F74" s="3"/>
      <c r="G74" s="30"/>
    </row>
    <row r="75" spans="5:7" ht="12" customHeight="1">
      <c r="E75" s="3"/>
      <c r="F75" s="3"/>
      <c r="G75" s="30"/>
    </row>
    <row r="76" spans="5:7" ht="12" customHeight="1">
      <c r="E76" s="3"/>
      <c r="F76" s="3"/>
      <c r="G76" s="30"/>
    </row>
    <row r="77" spans="5:7" ht="12" customHeight="1">
      <c r="E77" s="3"/>
      <c r="F77" s="3"/>
      <c r="G77" s="30"/>
    </row>
    <row r="78" spans="5:7" ht="12" customHeight="1">
      <c r="E78" s="3"/>
      <c r="F78" s="3"/>
      <c r="G78" s="30"/>
    </row>
    <row r="79" spans="5:7" ht="12" customHeight="1">
      <c r="E79" s="3"/>
      <c r="F79" s="3"/>
      <c r="G79" s="30"/>
    </row>
    <row r="80" spans="5:7" ht="12" customHeight="1">
      <c r="E80" s="3"/>
      <c r="F80" s="3"/>
      <c r="G80" s="30"/>
    </row>
    <row r="81" spans="5:7" ht="12" customHeight="1">
      <c r="E81" s="3"/>
      <c r="F81" s="3"/>
      <c r="G81" s="30"/>
    </row>
    <row r="82" spans="5:7" ht="12" customHeight="1">
      <c r="E82" s="3"/>
      <c r="F82" s="3"/>
      <c r="G82" s="30"/>
    </row>
    <row r="83" spans="5:7" ht="12" customHeight="1">
      <c r="E83" s="3"/>
      <c r="F83" s="3"/>
      <c r="G83" s="30"/>
    </row>
    <row r="84" spans="5:7" ht="12" customHeight="1">
      <c r="E84" s="3"/>
      <c r="F84" s="3"/>
      <c r="G84" s="30"/>
    </row>
    <row r="85" spans="5:7" ht="12" customHeight="1">
      <c r="E85" s="3"/>
      <c r="F85" s="3"/>
      <c r="G85" s="30"/>
    </row>
    <row r="86" spans="5:7" ht="12" customHeight="1">
      <c r="E86" s="3"/>
      <c r="F86" s="3"/>
      <c r="G86" s="30"/>
    </row>
    <row r="87" spans="5:7" ht="12" customHeight="1">
      <c r="E87" s="3"/>
      <c r="F87" s="3"/>
      <c r="G87" s="30"/>
    </row>
    <row r="88" spans="5:7" ht="12" customHeight="1">
      <c r="E88" s="3"/>
      <c r="F88" s="3"/>
      <c r="G88" s="30"/>
    </row>
    <row r="89" spans="5:7" ht="12" customHeight="1">
      <c r="E89" s="3"/>
      <c r="F89" s="3"/>
      <c r="G89" s="30"/>
    </row>
    <row r="90" spans="5:7" ht="12" customHeight="1">
      <c r="E90" s="3"/>
      <c r="F90" s="3"/>
      <c r="G90" s="30"/>
    </row>
    <row r="91" spans="5:7" ht="12" customHeight="1">
      <c r="E91" s="3"/>
      <c r="F91" s="3"/>
      <c r="G91" s="30"/>
    </row>
    <row r="92" spans="5:7" ht="12" customHeight="1">
      <c r="E92" s="3"/>
      <c r="F92" s="3"/>
      <c r="G92" s="30"/>
    </row>
    <row r="93" spans="5:7" ht="12" customHeight="1">
      <c r="E93" s="3"/>
      <c r="F93" s="3"/>
      <c r="G93" s="30"/>
    </row>
    <row r="94" spans="5:7" ht="12" customHeight="1">
      <c r="E94" s="3"/>
      <c r="F94" s="3"/>
      <c r="G94" s="30"/>
    </row>
    <row r="95" spans="5:7" ht="12" customHeight="1">
      <c r="E95" s="3"/>
      <c r="F95" s="3"/>
      <c r="G95" s="30"/>
    </row>
    <row r="96" spans="5:7" ht="12" customHeight="1">
      <c r="E96" s="3"/>
      <c r="F96" s="3"/>
      <c r="G96" s="30"/>
    </row>
    <row r="97" spans="5:7" ht="12" customHeight="1">
      <c r="E97" s="3"/>
      <c r="F97" s="3"/>
      <c r="G97" s="30"/>
    </row>
    <row r="98" spans="5:7" ht="12" customHeight="1">
      <c r="E98" s="3"/>
      <c r="F98" s="3"/>
      <c r="G98" s="30"/>
    </row>
    <row r="99" spans="5:7" ht="12" customHeight="1">
      <c r="E99" s="3"/>
      <c r="F99" s="3"/>
      <c r="G99" s="30"/>
    </row>
    <row r="100" spans="5:7" ht="12" customHeight="1">
      <c r="E100" s="3"/>
      <c r="F100" s="3"/>
      <c r="G100" s="30"/>
    </row>
    <row r="101" spans="5:7" ht="12" customHeight="1">
      <c r="E101" s="3"/>
      <c r="F101" s="3"/>
      <c r="G101" s="30"/>
    </row>
    <row r="102" spans="5:7" ht="12" customHeight="1">
      <c r="E102" s="3"/>
      <c r="F102" s="3"/>
      <c r="G102" s="30"/>
    </row>
    <row r="103" spans="5:7" ht="12" customHeight="1">
      <c r="E103" s="3"/>
      <c r="F103" s="3"/>
      <c r="G103" s="30"/>
    </row>
    <row r="104" spans="5:7" ht="12" customHeight="1">
      <c r="E104" s="3"/>
      <c r="F104" s="3"/>
      <c r="G104" s="30"/>
    </row>
    <row r="105" spans="5:7" ht="12" customHeight="1">
      <c r="E105" s="3"/>
      <c r="F105" s="3"/>
      <c r="G105" s="30"/>
    </row>
    <row r="106" spans="5:7" ht="12" customHeight="1">
      <c r="E106" s="3"/>
      <c r="F106" s="3"/>
      <c r="G106" s="30"/>
    </row>
    <row r="107" spans="5:7" ht="12" customHeight="1">
      <c r="E107" s="3"/>
      <c r="F107" s="3"/>
      <c r="G107" s="30"/>
    </row>
    <row r="108" spans="5:7" ht="12" customHeight="1">
      <c r="E108" s="3"/>
      <c r="F108" s="3"/>
      <c r="G108" s="30"/>
    </row>
    <row r="109" spans="5:7" ht="12" customHeight="1">
      <c r="E109" s="3"/>
      <c r="F109" s="3"/>
      <c r="G109" s="30"/>
    </row>
    <row r="110" spans="5:7" ht="12" customHeight="1">
      <c r="E110" s="3"/>
      <c r="F110" s="3"/>
      <c r="G110" s="30"/>
    </row>
    <row r="111" spans="5:7" ht="12" customHeight="1">
      <c r="E111" s="3"/>
      <c r="F111" s="3"/>
      <c r="G111" s="30"/>
    </row>
    <row r="112" spans="5:7" ht="12" customHeight="1">
      <c r="E112" s="3"/>
      <c r="F112" s="3"/>
      <c r="G112" s="30"/>
    </row>
    <row r="113" spans="5:7" ht="12" customHeight="1">
      <c r="E113" s="3"/>
      <c r="F113" s="3"/>
      <c r="G113" s="30"/>
    </row>
    <row r="114" spans="5:7" ht="12" customHeight="1">
      <c r="E114" s="3"/>
      <c r="F114" s="3"/>
      <c r="G114" s="30"/>
    </row>
    <row r="115" spans="5:7" ht="12" customHeight="1">
      <c r="E115" s="3"/>
      <c r="F115" s="3"/>
      <c r="G115" s="30"/>
    </row>
    <row r="116" spans="5:7" ht="12" customHeight="1">
      <c r="E116" s="3"/>
      <c r="F116" s="3"/>
      <c r="G116" s="30"/>
    </row>
    <row r="117" spans="5:7" ht="12" customHeight="1">
      <c r="E117" s="3"/>
      <c r="F117" s="3"/>
      <c r="G117" s="30"/>
    </row>
    <row r="118" spans="5:7" ht="12" customHeight="1">
      <c r="E118" s="3"/>
      <c r="F118" s="3"/>
      <c r="G118" s="30"/>
    </row>
    <row r="119" spans="5:7" ht="12" customHeight="1">
      <c r="E119" s="3"/>
      <c r="F119" s="3"/>
      <c r="G119" s="30"/>
    </row>
    <row r="120" spans="5:7" ht="12" customHeight="1">
      <c r="E120" s="3"/>
      <c r="F120" s="3"/>
      <c r="G120" s="30"/>
    </row>
    <row r="121" spans="5:7" ht="12" customHeight="1">
      <c r="E121" s="3"/>
      <c r="F121" s="3"/>
      <c r="G121" s="30"/>
    </row>
    <row r="122" spans="5:7" ht="12" customHeight="1">
      <c r="E122" s="3"/>
      <c r="F122" s="3"/>
      <c r="G122" s="30"/>
    </row>
    <row r="123" spans="5:7" ht="12" customHeight="1">
      <c r="E123" s="3"/>
      <c r="F123" s="3"/>
      <c r="G123" s="30"/>
    </row>
    <row r="124" spans="5:7" ht="12" customHeight="1">
      <c r="E124" s="3"/>
      <c r="F124" s="3"/>
      <c r="G124" s="30"/>
    </row>
    <row r="125" spans="5:7" ht="12" customHeight="1">
      <c r="E125" s="3"/>
      <c r="F125" s="3"/>
      <c r="G125" s="30"/>
    </row>
    <row r="126" spans="5:7" ht="12" customHeight="1">
      <c r="E126" s="3"/>
      <c r="F126" s="3"/>
      <c r="G126" s="30"/>
    </row>
    <row r="127" spans="5:7" ht="12" customHeight="1">
      <c r="E127" s="3"/>
      <c r="F127" s="3"/>
      <c r="G127" s="30"/>
    </row>
    <row r="128" spans="5:7" ht="12" customHeight="1">
      <c r="E128" s="3"/>
      <c r="F128" s="3"/>
      <c r="G128" s="30"/>
    </row>
    <row r="129" spans="5:7" ht="12" customHeight="1">
      <c r="E129" s="3"/>
      <c r="F129" s="3"/>
      <c r="G129" s="30"/>
    </row>
    <row r="130" spans="5:7" ht="12" customHeight="1">
      <c r="E130" s="3"/>
      <c r="F130" s="3"/>
      <c r="G130" s="30"/>
    </row>
    <row r="131" spans="5:7" ht="12" customHeight="1">
      <c r="E131" s="3"/>
      <c r="F131" s="3"/>
      <c r="G131" s="30"/>
    </row>
    <row r="132" spans="5:7" ht="12" customHeight="1">
      <c r="E132" s="3"/>
      <c r="F132" s="3"/>
      <c r="G132" s="30"/>
    </row>
    <row r="133" spans="5:7" ht="12" customHeight="1">
      <c r="E133" s="3"/>
      <c r="F133" s="3"/>
      <c r="G133" s="30"/>
    </row>
    <row r="134" spans="5:7" ht="12" customHeight="1">
      <c r="E134" s="3"/>
      <c r="F134" s="3"/>
      <c r="G134" s="30"/>
    </row>
    <row r="135" spans="5:7" ht="12" customHeight="1">
      <c r="E135" s="3"/>
      <c r="F135" s="3"/>
      <c r="G135" s="30"/>
    </row>
    <row r="136" spans="5:7" ht="12" customHeight="1">
      <c r="E136" s="3"/>
      <c r="F136" s="3"/>
      <c r="G136" s="30"/>
    </row>
    <row r="137" spans="5:7" ht="12" customHeight="1">
      <c r="E137" s="3"/>
      <c r="F137" s="3"/>
      <c r="G137" s="30"/>
    </row>
    <row r="138" spans="5:7" ht="12" customHeight="1">
      <c r="E138" s="3"/>
      <c r="F138" s="3"/>
      <c r="G138" s="30"/>
    </row>
    <row r="139" spans="5:7" ht="12" customHeight="1">
      <c r="E139" s="3"/>
      <c r="F139" s="3"/>
      <c r="G139" s="30"/>
    </row>
    <row r="140" spans="5:7" ht="12" customHeight="1">
      <c r="E140" s="3"/>
      <c r="F140" s="3"/>
      <c r="G140" s="30"/>
    </row>
    <row r="141" spans="5:7" ht="12" customHeight="1">
      <c r="E141" s="3"/>
      <c r="F141" s="3"/>
      <c r="G141" s="30"/>
    </row>
    <row r="142" spans="5:7" ht="12" customHeight="1">
      <c r="E142" s="3"/>
      <c r="F142" s="3"/>
      <c r="G142" s="30"/>
    </row>
    <row r="143" spans="5:7" ht="12" customHeight="1">
      <c r="E143" s="3"/>
      <c r="F143" s="3"/>
      <c r="G143" s="30"/>
    </row>
    <row r="144" spans="5:7" ht="12" customHeight="1">
      <c r="E144" s="3"/>
      <c r="F144" s="3"/>
      <c r="G144" s="30"/>
    </row>
    <row r="145" spans="5:7" ht="12" customHeight="1">
      <c r="E145" s="3"/>
      <c r="F145" s="3"/>
      <c r="G145" s="30"/>
    </row>
    <row r="146" spans="5:7" ht="12" customHeight="1">
      <c r="E146" s="3"/>
      <c r="F146" s="3"/>
      <c r="G146" s="30"/>
    </row>
    <row r="147" spans="5:7" ht="12" customHeight="1">
      <c r="E147" s="3"/>
      <c r="F147" s="3"/>
      <c r="G147" s="30"/>
    </row>
    <row r="148" spans="5:7" ht="12" customHeight="1">
      <c r="E148" s="3"/>
      <c r="F148" s="3"/>
      <c r="G148" s="30"/>
    </row>
    <row r="149" spans="5:7" ht="12" customHeight="1">
      <c r="E149" s="3"/>
      <c r="F149" s="3"/>
      <c r="G149" s="30"/>
    </row>
    <row r="150" spans="5:7" ht="12" customHeight="1">
      <c r="E150" s="3"/>
      <c r="F150" s="3"/>
      <c r="G150" s="30"/>
    </row>
    <row r="151" spans="5:7" ht="12" customHeight="1">
      <c r="E151" s="3"/>
      <c r="F151" s="3"/>
      <c r="G151" s="30"/>
    </row>
    <row r="152" spans="5:7" ht="12" customHeight="1">
      <c r="E152" s="3"/>
      <c r="F152" s="3"/>
      <c r="G152" s="30"/>
    </row>
    <row r="153" spans="5:7" ht="12" customHeight="1">
      <c r="E153" s="3"/>
      <c r="F153" s="3"/>
      <c r="G153" s="30"/>
    </row>
    <row r="154" spans="5:7" ht="12" customHeight="1">
      <c r="E154" s="3"/>
      <c r="F154" s="3"/>
      <c r="G154" s="30"/>
    </row>
    <row r="155" spans="5:7" ht="12" customHeight="1">
      <c r="E155" s="3"/>
      <c r="F155" s="3"/>
      <c r="G155" s="30"/>
    </row>
    <row r="156" spans="5:7" ht="12" customHeight="1">
      <c r="E156" s="3"/>
      <c r="F156" s="3"/>
      <c r="G156" s="30"/>
    </row>
    <row r="157" spans="5:7" ht="12" customHeight="1">
      <c r="E157" s="3"/>
      <c r="F157" s="3"/>
      <c r="G157" s="30"/>
    </row>
    <row r="158" spans="5:7" ht="12" customHeight="1">
      <c r="E158" s="3"/>
      <c r="F158" s="3"/>
      <c r="G158" s="30"/>
    </row>
    <row r="159" spans="5:7" ht="12" customHeight="1">
      <c r="E159" s="3"/>
      <c r="F159" s="3"/>
      <c r="G159" s="30"/>
    </row>
    <row r="160" spans="5:7" ht="12" customHeight="1">
      <c r="E160" s="3"/>
      <c r="F160" s="3"/>
      <c r="G160" s="30"/>
    </row>
    <row r="161" spans="5:7" ht="12" customHeight="1">
      <c r="E161" s="3"/>
      <c r="F161" s="3"/>
      <c r="G161" s="30"/>
    </row>
    <row r="162" spans="5:7" ht="12" customHeight="1">
      <c r="E162" s="3"/>
      <c r="F162" s="3"/>
      <c r="G162" s="30"/>
    </row>
    <row r="163" spans="5:7" ht="12" customHeight="1">
      <c r="E163" s="3"/>
      <c r="F163" s="3"/>
      <c r="G163" s="30"/>
    </row>
    <row r="164" spans="5:7" ht="12" customHeight="1">
      <c r="E164" s="3"/>
      <c r="F164" s="3"/>
      <c r="G164" s="30"/>
    </row>
    <row r="165" spans="5:7" ht="12" customHeight="1">
      <c r="E165" s="3"/>
      <c r="F165" s="3"/>
      <c r="G165" s="30"/>
    </row>
    <row r="166" spans="5:7" ht="12" customHeight="1">
      <c r="E166" s="3"/>
      <c r="F166" s="3"/>
      <c r="G166" s="30"/>
    </row>
    <row r="167" spans="5:7" ht="12" customHeight="1">
      <c r="E167" s="3"/>
      <c r="F167" s="3"/>
      <c r="G167" s="30"/>
    </row>
    <row r="168" spans="5:7" ht="12" customHeight="1">
      <c r="E168" s="3"/>
      <c r="F168" s="3"/>
      <c r="G168" s="30"/>
    </row>
    <row r="169" spans="5:7" ht="12" customHeight="1">
      <c r="E169" s="3"/>
      <c r="F169" s="3"/>
      <c r="G169" s="30"/>
    </row>
    <row r="170" spans="5:7" ht="12" customHeight="1">
      <c r="E170" s="3"/>
      <c r="F170" s="3"/>
      <c r="G170" s="30"/>
    </row>
    <row r="171" spans="5:7" ht="12" customHeight="1">
      <c r="E171" s="3"/>
      <c r="F171" s="3"/>
      <c r="G171" s="30"/>
    </row>
    <row r="172" spans="5:7" ht="12" customHeight="1">
      <c r="E172" s="3"/>
      <c r="F172" s="3"/>
      <c r="G172" s="30"/>
    </row>
    <row r="173" spans="5:7" ht="13.9" customHeight="1">
      <c r="E173" s="3"/>
      <c r="F173" s="3"/>
      <c r="G173" s="30"/>
    </row>
    <row r="174" spans="5:7" ht="13.9" customHeight="1">
      <c r="E174" s="3"/>
      <c r="F174" s="3"/>
      <c r="G174" s="30"/>
    </row>
    <row r="175" spans="5:7" ht="13.9" customHeight="1">
      <c r="E175" s="3"/>
      <c r="F175" s="3"/>
      <c r="G175" s="30"/>
    </row>
    <row r="176" spans="5:7" ht="13.9" customHeight="1">
      <c r="E176" s="3"/>
      <c r="F176" s="3"/>
      <c r="G176" s="30"/>
    </row>
    <row r="177" spans="5:7" ht="13.9" customHeight="1">
      <c r="E177" s="3"/>
      <c r="F177" s="3"/>
      <c r="G177" s="30"/>
    </row>
    <row r="178" spans="5:7" ht="13.9" customHeight="1">
      <c r="E178" s="3"/>
      <c r="F178" s="3"/>
      <c r="G178" s="30"/>
    </row>
    <row r="179" spans="5:7" ht="13.9" customHeight="1">
      <c r="E179" s="3"/>
      <c r="F179" s="3"/>
      <c r="G179" s="30"/>
    </row>
    <row r="180" spans="5:7" ht="13.9" customHeight="1">
      <c r="E180" s="3"/>
      <c r="F180" s="3"/>
      <c r="G180" s="30"/>
    </row>
    <row r="181" spans="5:7" ht="13.9" customHeight="1">
      <c r="E181" s="3"/>
      <c r="F181" s="3"/>
      <c r="G181" s="30"/>
    </row>
    <row r="182" spans="5:7" ht="13.9" customHeight="1">
      <c r="E182" s="3"/>
      <c r="F182" s="3"/>
      <c r="G182" s="30"/>
    </row>
    <row r="183" spans="5:7" ht="13.9" customHeight="1">
      <c r="E183" s="3"/>
      <c r="F183" s="3"/>
      <c r="G183" s="30"/>
    </row>
    <row r="184" spans="5:7" ht="13.9" customHeight="1">
      <c r="E184" s="3"/>
      <c r="F184" s="3"/>
      <c r="G184" s="30"/>
    </row>
    <row r="185" spans="5:7" ht="13.9" customHeight="1">
      <c r="E185" s="3"/>
      <c r="F185" s="3"/>
      <c r="G185" s="30"/>
    </row>
    <row r="186" spans="5:7" ht="13.9" customHeight="1">
      <c r="E186" s="3"/>
      <c r="F186" s="3"/>
      <c r="G186" s="30"/>
    </row>
    <row r="187" spans="5:7" ht="13.9" customHeight="1">
      <c r="E187" s="3"/>
      <c r="F187" s="3"/>
      <c r="G187" s="30"/>
    </row>
    <row r="188" spans="5:7" ht="13.9" customHeight="1">
      <c r="E188" s="3"/>
      <c r="F188" s="3"/>
      <c r="G188" s="30"/>
    </row>
    <row r="189" spans="5:7" ht="13.9" customHeight="1">
      <c r="E189" s="3"/>
      <c r="F189" s="3"/>
      <c r="G189" s="30"/>
    </row>
    <row r="190" spans="5:7" ht="13.9" customHeight="1">
      <c r="E190" s="3"/>
      <c r="F190" s="3"/>
      <c r="G190" s="30"/>
    </row>
    <row r="191" spans="5:7" ht="13.9" customHeight="1">
      <c r="E191" s="3"/>
      <c r="F191" s="3"/>
      <c r="G191" s="30"/>
    </row>
    <row r="192" spans="5:7" ht="13.9" customHeight="1">
      <c r="E192" s="3"/>
      <c r="F192" s="3"/>
      <c r="G192" s="30"/>
    </row>
    <row r="193" spans="5:7" ht="13.9" customHeight="1">
      <c r="E193" s="3"/>
      <c r="F193" s="3"/>
      <c r="G193" s="30"/>
    </row>
    <row r="194" spans="5:7" ht="13.9" customHeight="1">
      <c r="E194" s="3"/>
      <c r="F194" s="3"/>
      <c r="G194" s="30"/>
    </row>
    <row r="195" spans="5:7" ht="13.9" customHeight="1">
      <c r="E195" s="3"/>
      <c r="F195" s="3"/>
      <c r="G195" s="30"/>
    </row>
    <row r="196" spans="5:7" ht="13.9" customHeight="1">
      <c r="E196" s="3"/>
      <c r="F196" s="3"/>
      <c r="G196" s="30"/>
    </row>
    <row r="197" spans="5:7" ht="13.9" customHeight="1">
      <c r="E197" s="3"/>
      <c r="F197" s="3"/>
      <c r="G197" s="30"/>
    </row>
    <row r="198" spans="5:7" ht="13.9" customHeight="1">
      <c r="E198" s="3"/>
      <c r="F198" s="3"/>
      <c r="G198" s="30"/>
    </row>
    <row r="199" spans="5:7" ht="13.9" customHeight="1">
      <c r="E199" s="3"/>
      <c r="F199" s="3"/>
      <c r="G199" s="30"/>
    </row>
    <row r="200" spans="5:7" ht="13.9" customHeight="1">
      <c r="E200" s="3"/>
      <c r="F200" s="3"/>
      <c r="G200" s="30"/>
    </row>
    <row r="201" spans="5:7" ht="13.9" customHeight="1">
      <c r="E201" s="3"/>
      <c r="F201" s="3"/>
      <c r="G201" s="30"/>
    </row>
    <row r="202" spans="5:7" ht="13.9" customHeight="1">
      <c r="E202" s="3"/>
      <c r="F202" s="3"/>
      <c r="G202" s="30"/>
    </row>
    <row r="203" spans="5:7" ht="13.9" customHeight="1">
      <c r="E203" s="3"/>
      <c r="F203" s="3"/>
      <c r="G203" s="30"/>
    </row>
    <row r="204" spans="5:7" ht="13.9" customHeight="1">
      <c r="E204" s="3"/>
      <c r="F204" s="3"/>
      <c r="G204" s="30"/>
    </row>
    <row r="205" spans="5:7" ht="13.9" customHeight="1">
      <c r="E205" s="3"/>
      <c r="F205" s="3"/>
      <c r="G205" s="30"/>
    </row>
    <row r="206" spans="5:7" ht="13.9" customHeight="1">
      <c r="E206" s="3"/>
      <c r="F206" s="3"/>
      <c r="G206" s="30"/>
    </row>
    <row r="207" spans="5:7" ht="13.9" customHeight="1">
      <c r="E207" s="3"/>
      <c r="F207" s="3"/>
      <c r="G207" s="30"/>
    </row>
    <row r="208" spans="5:7" ht="13.9" customHeight="1">
      <c r="E208" s="3"/>
      <c r="F208" s="3"/>
      <c r="G208" s="30"/>
    </row>
    <row r="209" spans="5:7" ht="13.9" customHeight="1">
      <c r="E209" s="3"/>
      <c r="F209" s="3"/>
      <c r="G209" s="30"/>
    </row>
    <row r="210" spans="5:7" ht="13.9" customHeight="1">
      <c r="E210" s="3"/>
      <c r="F210" s="3"/>
      <c r="G210" s="30"/>
    </row>
    <row r="211" spans="5:7" ht="13.9" customHeight="1">
      <c r="E211" s="3"/>
      <c r="F211" s="3"/>
      <c r="G211" s="30"/>
    </row>
    <row r="212" spans="5:7" ht="13.9" customHeight="1">
      <c r="E212" s="3"/>
      <c r="F212" s="3"/>
      <c r="G212" s="30"/>
    </row>
    <row r="213" spans="5:7" ht="13.9" customHeight="1">
      <c r="E213" s="3"/>
      <c r="F213" s="3"/>
      <c r="G213" s="30"/>
    </row>
    <row r="214" spans="5:7" ht="13.9" customHeight="1">
      <c r="E214" s="3"/>
      <c r="F214" s="3"/>
      <c r="G214" s="30"/>
    </row>
    <row r="215" spans="5:7" ht="13.9" customHeight="1">
      <c r="E215" s="3"/>
      <c r="F215" s="3"/>
      <c r="G215" s="30"/>
    </row>
    <row r="216" spans="5:7" ht="13.9" customHeight="1">
      <c r="E216" s="3"/>
      <c r="F216" s="3"/>
      <c r="G216" s="30"/>
    </row>
    <row r="217" spans="5:7" ht="13.9" customHeight="1">
      <c r="E217" s="3"/>
      <c r="F217" s="3"/>
      <c r="G217" s="30"/>
    </row>
    <row r="218" spans="5:7" ht="13.9" customHeight="1">
      <c r="E218" s="3"/>
      <c r="F218" s="3"/>
      <c r="G218" s="30"/>
    </row>
    <row r="219" spans="5:7" ht="13.9" customHeight="1">
      <c r="E219" s="3"/>
      <c r="F219" s="3"/>
      <c r="G219" s="30"/>
    </row>
    <row r="220" spans="5:7" ht="13.9" customHeight="1">
      <c r="E220" s="3"/>
      <c r="F220" s="3"/>
      <c r="G220" s="30"/>
    </row>
    <row r="221" spans="5:7" ht="13.9" customHeight="1">
      <c r="E221" s="3"/>
      <c r="F221" s="3"/>
      <c r="G221" s="30"/>
    </row>
    <row r="222" spans="5:7" ht="13.9" customHeight="1">
      <c r="E222" s="3"/>
      <c r="F222" s="3"/>
      <c r="G222" s="30"/>
    </row>
    <row r="223" spans="5:7" ht="13.9" customHeight="1">
      <c r="E223" s="3"/>
      <c r="F223" s="3"/>
      <c r="G223" s="30"/>
    </row>
    <row r="224" spans="5:7" ht="13.9" customHeight="1">
      <c r="E224" s="3"/>
      <c r="F224" s="3"/>
      <c r="G224" s="30"/>
    </row>
    <row r="225" spans="5:7" ht="13.9" customHeight="1">
      <c r="E225" s="3"/>
      <c r="F225" s="3"/>
      <c r="G225" s="30"/>
    </row>
    <row r="226" spans="5:7" ht="13.9" customHeight="1">
      <c r="E226" s="3"/>
      <c r="F226" s="3"/>
      <c r="G226" s="30"/>
    </row>
    <row r="227" spans="5:7" ht="13.9" customHeight="1">
      <c r="E227" s="3"/>
      <c r="F227" s="3"/>
      <c r="G227" s="30"/>
    </row>
    <row r="228" spans="5:7" ht="13.9" customHeight="1">
      <c r="E228" s="3"/>
      <c r="F228" s="3"/>
      <c r="G228" s="30"/>
    </row>
    <row r="229" spans="5:7" ht="13.9" customHeight="1">
      <c r="E229" s="3"/>
      <c r="F229" s="3"/>
      <c r="G229" s="30"/>
    </row>
    <row r="230" spans="5:7" ht="13.9" customHeight="1">
      <c r="E230" s="3"/>
      <c r="F230" s="3"/>
      <c r="G230" s="30"/>
    </row>
    <row r="231" spans="5:7" ht="13.9" customHeight="1">
      <c r="E231" s="3"/>
      <c r="F231" s="3"/>
      <c r="G231" s="30"/>
    </row>
    <row r="232" spans="5:7" ht="13.9" customHeight="1">
      <c r="E232" s="3"/>
      <c r="F232" s="3"/>
      <c r="G232" s="30"/>
    </row>
    <row r="233" spans="5:7" ht="13.9" customHeight="1">
      <c r="E233" s="3"/>
      <c r="F233" s="3"/>
      <c r="G233" s="30"/>
    </row>
    <row r="234" spans="5:7" ht="13.9" customHeight="1">
      <c r="E234" s="3"/>
      <c r="F234" s="3"/>
      <c r="G234" s="30"/>
    </row>
    <row r="235" spans="5:7" ht="13.9" customHeight="1">
      <c r="E235" s="3"/>
      <c r="F235" s="3"/>
      <c r="G235" s="30"/>
    </row>
    <row r="236" spans="5:7" ht="13.9" customHeight="1">
      <c r="E236" s="3"/>
      <c r="F236" s="3"/>
      <c r="G236" s="30"/>
    </row>
    <row r="237" spans="5:7" ht="13.9" customHeight="1">
      <c r="E237" s="3"/>
      <c r="F237" s="3"/>
      <c r="G237" s="30"/>
    </row>
    <row r="238" spans="5:7" ht="13.9" customHeight="1">
      <c r="E238" s="3"/>
      <c r="F238" s="3"/>
      <c r="G238" s="30"/>
    </row>
    <row r="239" spans="5:7" ht="13.9" customHeight="1">
      <c r="E239" s="3"/>
      <c r="F239" s="3"/>
      <c r="G239" s="30"/>
    </row>
    <row r="240" spans="5:7" ht="13.9" customHeight="1">
      <c r="E240" s="3"/>
      <c r="F240" s="3"/>
      <c r="G240" s="30"/>
    </row>
    <row r="241" spans="5:7" ht="13.9" customHeight="1">
      <c r="E241" s="3"/>
      <c r="F241" s="3"/>
      <c r="G241" s="30"/>
    </row>
    <row r="242" spans="5:7" ht="13.9" customHeight="1">
      <c r="E242" s="3"/>
      <c r="F242" s="3"/>
      <c r="G242" s="30"/>
    </row>
    <row r="243" spans="5:7" ht="13.9" customHeight="1">
      <c r="E243" s="3"/>
      <c r="F243" s="3"/>
      <c r="G243" s="30"/>
    </row>
    <row r="244" spans="5:7" ht="13.9" customHeight="1">
      <c r="E244" s="3"/>
      <c r="F244" s="3"/>
      <c r="G244" s="30"/>
    </row>
    <row r="245" spans="5:7" ht="13.9" customHeight="1">
      <c r="E245" s="3"/>
      <c r="F245" s="3"/>
      <c r="G245" s="30"/>
    </row>
    <row r="246" spans="5:7" ht="13.9" customHeight="1">
      <c r="E246" s="3"/>
      <c r="F246" s="3"/>
      <c r="G246" s="30"/>
    </row>
    <row r="247" spans="5:7" ht="13.9" customHeight="1">
      <c r="E247" s="3"/>
      <c r="F247" s="3"/>
      <c r="G247" s="30"/>
    </row>
    <row r="248" spans="5:7" ht="13.9" customHeight="1">
      <c r="E248" s="3"/>
      <c r="F248" s="3"/>
      <c r="G248" s="30"/>
    </row>
    <row r="249" spans="5:7" ht="13.9" customHeight="1">
      <c r="E249" s="3"/>
      <c r="F249" s="3"/>
      <c r="G249" s="30"/>
    </row>
    <row r="250" spans="5:7" ht="13.9" customHeight="1">
      <c r="E250" s="3"/>
      <c r="F250" s="3"/>
      <c r="G250" s="30"/>
    </row>
    <row r="251" spans="5:7" ht="13.9" customHeight="1">
      <c r="E251" s="3"/>
      <c r="F251" s="3"/>
      <c r="G251" s="30"/>
    </row>
    <row r="252" spans="5:7" ht="13.9" customHeight="1">
      <c r="E252" s="3"/>
      <c r="F252" s="3"/>
      <c r="G252" s="30"/>
    </row>
    <row r="253" spans="5:7" ht="13.9" customHeight="1">
      <c r="E253" s="3"/>
      <c r="F253" s="3"/>
      <c r="G253" s="30"/>
    </row>
    <row r="254" spans="5:7" ht="13.9" customHeight="1">
      <c r="E254" s="3"/>
      <c r="F254" s="3"/>
      <c r="G254" s="30"/>
    </row>
    <row r="255" spans="5:7" ht="13.9" customHeight="1">
      <c r="E255" s="3"/>
      <c r="F255" s="3"/>
      <c r="G255" s="30"/>
    </row>
    <row r="256" spans="5:7" ht="13.9" customHeight="1">
      <c r="E256" s="3"/>
      <c r="F256" s="3"/>
      <c r="G256" s="30"/>
    </row>
    <row r="257" spans="5:7" ht="13.9" customHeight="1">
      <c r="E257" s="3"/>
      <c r="F257" s="3"/>
      <c r="G257" s="30"/>
    </row>
    <row r="258" spans="5:7" ht="13.9" customHeight="1">
      <c r="E258" s="3"/>
      <c r="F258" s="3"/>
      <c r="G258" s="30"/>
    </row>
    <row r="259" spans="5:7" ht="13.9" customHeight="1">
      <c r="E259" s="3"/>
      <c r="F259" s="3"/>
      <c r="G259" s="30"/>
    </row>
    <row r="260" spans="5:7" ht="13.9" customHeight="1">
      <c r="E260" s="3"/>
      <c r="F260" s="3"/>
      <c r="G260" s="30"/>
    </row>
    <row r="261" spans="5:7" ht="13.9" customHeight="1">
      <c r="E261" s="3"/>
      <c r="F261" s="3"/>
      <c r="G261" s="30"/>
    </row>
    <row r="262" spans="5:7" ht="13.9" customHeight="1">
      <c r="E262" s="3"/>
      <c r="F262" s="3"/>
      <c r="G262" s="30"/>
    </row>
    <row r="263" spans="5:7" ht="13.9" customHeight="1">
      <c r="E263" s="3"/>
      <c r="F263" s="3"/>
      <c r="G263" s="30"/>
    </row>
    <row r="264" spans="5:7" ht="13.9" customHeight="1">
      <c r="E264" s="3"/>
      <c r="F264" s="3"/>
      <c r="G264" s="30"/>
    </row>
    <row r="265" spans="5:7" ht="13.9" customHeight="1">
      <c r="E265" s="3"/>
      <c r="F265" s="3"/>
      <c r="G265" s="30"/>
    </row>
    <row r="266" spans="5:7" ht="13.9" customHeight="1">
      <c r="E266" s="3"/>
      <c r="F266" s="3"/>
      <c r="G266" s="30"/>
    </row>
    <row r="267" spans="5:7" ht="13.9" customHeight="1">
      <c r="E267" s="3"/>
      <c r="F267" s="3"/>
      <c r="G267" s="30"/>
    </row>
    <row r="268" spans="5:7" ht="13.9" customHeight="1">
      <c r="E268" s="3"/>
      <c r="F268" s="3"/>
      <c r="G268" s="30"/>
    </row>
    <row r="269" spans="5:7" ht="13.9" customHeight="1">
      <c r="E269" s="3"/>
      <c r="F269" s="3"/>
      <c r="G269" s="30"/>
    </row>
    <row r="270" spans="5:7" ht="13.9" customHeight="1">
      <c r="E270" s="3"/>
      <c r="F270" s="3"/>
      <c r="G270" s="30"/>
    </row>
    <row r="271" spans="5:7" ht="13.9" customHeight="1">
      <c r="E271" s="3"/>
      <c r="F271" s="3"/>
      <c r="G271" s="30"/>
    </row>
    <row r="272" spans="5:7" ht="13.9" customHeight="1">
      <c r="E272" s="3"/>
      <c r="F272" s="3"/>
      <c r="G272" s="30"/>
    </row>
    <row r="273" spans="5:7" ht="13.9" customHeight="1">
      <c r="E273" s="3"/>
      <c r="F273" s="3"/>
      <c r="G273" s="30"/>
    </row>
    <row r="274" spans="5:7" ht="13.9" customHeight="1">
      <c r="E274" s="3"/>
      <c r="F274" s="3"/>
      <c r="G274" s="30"/>
    </row>
    <row r="275" spans="5:7" ht="13.9" customHeight="1">
      <c r="E275" s="3"/>
      <c r="F275" s="3"/>
      <c r="G275" s="30"/>
    </row>
    <row r="276" spans="5:7" ht="13.9" customHeight="1">
      <c r="E276" s="3"/>
      <c r="F276" s="3"/>
      <c r="G276" s="30"/>
    </row>
    <row r="277" spans="5:7" ht="13.9" customHeight="1">
      <c r="E277" s="3"/>
      <c r="F277" s="3"/>
      <c r="G277" s="30"/>
    </row>
    <row r="278" spans="5:7" ht="13.9" customHeight="1">
      <c r="E278" s="3"/>
      <c r="F278" s="3"/>
      <c r="G278" s="30"/>
    </row>
    <row r="279" spans="5:7" ht="13.9" customHeight="1">
      <c r="E279" s="3"/>
      <c r="F279" s="3"/>
      <c r="G279" s="30"/>
    </row>
    <row r="280" spans="5:7" ht="13.9" customHeight="1">
      <c r="E280" s="3"/>
      <c r="F280" s="3"/>
      <c r="G280" s="30"/>
    </row>
    <row r="281" spans="5:7" ht="13.9" customHeight="1">
      <c r="E281" s="3"/>
      <c r="F281" s="3"/>
      <c r="G281" s="30"/>
    </row>
    <row r="282" spans="5:7" ht="13.9" customHeight="1">
      <c r="E282" s="3"/>
      <c r="F282" s="3"/>
      <c r="G282" s="30"/>
    </row>
    <row r="283" spans="5:7" ht="13.9" customHeight="1">
      <c r="E283" s="3"/>
      <c r="F283" s="3"/>
      <c r="G283" s="30"/>
    </row>
    <row r="284" spans="5:7" ht="13.9" customHeight="1">
      <c r="E284" s="3"/>
      <c r="F284" s="3"/>
      <c r="G284" s="30"/>
    </row>
    <row r="285" spans="5:7" ht="13.9" customHeight="1">
      <c r="E285" s="3"/>
      <c r="F285" s="3"/>
      <c r="G285" s="30"/>
    </row>
    <row r="286" spans="5:7" ht="13.9" customHeight="1">
      <c r="E286" s="3"/>
      <c r="F286" s="3"/>
      <c r="G286" s="30"/>
    </row>
    <row r="287" spans="5:7" ht="13.9" customHeight="1">
      <c r="E287" s="3"/>
      <c r="F287" s="3"/>
      <c r="G287" s="30"/>
    </row>
    <row r="288" spans="5:7" ht="13.9" customHeight="1">
      <c r="E288" s="3"/>
      <c r="F288" s="3"/>
      <c r="G288" s="30"/>
    </row>
    <row r="289" spans="5:7" ht="13.9" customHeight="1">
      <c r="E289" s="3"/>
      <c r="F289" s="3"/>
      <c r="G289" s="30"/>
    </row>
    <row r="290" spans="5:7" ht="13.9" customHeight="1">
      <c r="E290" s="3"/>
      <c r="F290" s="3"/>
      <c r="G290" s="30"/>
    </row>
    <row r="291" spans="5:7" ht="13.9" customHeight="1">
      <c r="E291" s="3"/>
      <c r="F291" s="3"/>
      <c r="G291" s="30"/>
    </row>
    <row r="292" spans="5:7" ht="13.9" customHeight="1">
      <c r="E292" s="3"/>
      <c r="F292" s="3"/>
      <c r="G292" s="30"/>
    </row>
    <row r="293" spans="5:7" ht="13.9" customHeight="1">
      <c r="E293" s="3"/>
      <c r="F293" s="3"/>
      <c r="G293" s="30"/>
    </row>
    <row r="294" spans="5:7" ht="13.9" customHeight="1">
      <c r="E294" s="3"/>
      <c r="F294" s="3"/>
      <c r="G294" s="30"/>
    </row>
    <row r="295" spans="5:7" ht="13.9" customHeight="1">
      <c r="E295" s="3"/>
      <c r="F295" s="3"/>
      <c r="G295" s="30"/>
    </row>
    <row r="296" spans="5:7" ht="13.9" customHeight="1">
      <c r="E296" s="3"/>
      <c r="F296" s="3"/>
      <c r="G296" s="30"/>
    </row>
    <row r="297" spans="5:7" ht="13.9" customHeight="1">
      <c r="E297" s="3"/>
      <c r="F297" s="3"/>
      <c r="G297" s="30"/>
    </row>
    <row r="298" spans="5:7" ht="13.9" customHeight="1">
      <c r="E298" s="3"/>
      <c r="F298" s="3"/>
      <c r="G298" s="30"/>
    </row>
    <row r="299" spans="5:7" ht="13.9" customHeight="1">
      <c r="E299" s="3"/>
      <c r="F299" s="3"/>
      <c r="G299" s="30"/>
    </row>
    <row r="300" spans="5:7" ht="13.9" customHeight="1">
      <c r="E300" s="3"/>
      <c r="F300" s="3"/>
      <c r="G300" s="30"/>
    </row>
    <row r="301" spans="5:7" ht="13.9" customHeight="1">
      <c r="E301" s="3"/>
      <c r="F301" s="3"/>
      <c r="G301" s="30"/>
    </row>
    <row r="302" spans="5:7" ht="13.9" customHeight="1">
      <c r="E302" s="3"/>
      <c r="F302" s="3"/>
      <c r="G302" s="30"/>
    </row>
    <row r="303" spans="5:7" ht="13.9" customHeight="1">
      <c r="E303" s="3"/>
      <c r="F303" s="3"/>
      <c r="G303" s="30"/>
    </row>
    <row r="304" spans="5:7" ht="13.9" customHeight="1">
      <c r="E304" s="3"/>
      <c r="F304" s="3"/>
      <c r="G304" s="30"/>
    </row>
    <row r="305" spans="5:7" ht="13.9" customHeight="1">
      <c r="E305" s="3"/>
      <c r="F305" s="3"/>
      <c r="G305" s="30"/>
    </row>
    <row r="306" spans="5:7" ht="13.9" customHeight="1">
      <c r="E306" s="3"/>
      <c r="F306" s="3"/>
      <c r="G306" s="30"/>
    </row>
    <row r="307" spans="5:7" ht="13.9" customHeight="1">
      <c r="E307" s="3"/>
      <c r="F307" s="3"/>
      <c r="G307" s="30"/>
    </row>
    <row r="308" spans="5:7" ht="13.9" customHeight="1">
      <c r="E308" s="3"/>
      <c r="F308" s="3"/>
      <c r="G308" s="30"/>
    </row>
  </sheetData>
  <mergeCells count="5">
    <mergeCell ref="B4:B5"/>
    <mergeCell ref="E4:E5"/>
    <mergeCell ref="F4:F5"/>
    <mergeCell ref="A2:E2"/>
    <mergeCell ref="A1:E1"/>
  </mergeCells>
  <phoneticPr fontId="3"/>
  <printOptions horizontalCentered="1"/>
  <pageMargins left="0.59055118110236227" right="0.59055118110236227" top="0.59055118110236227" bottom="0.31496062992125984" header="0.51181102362204722" footer="0.51181102362204722"/>
  <pageSetup paperSize="9" scale="80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8"/>
  <sheetViews>
    <sheetView showGridLines="0" workbookViewId="0">
      <pane xSplit="2" ySplit="5" topLeftCell="C45" activePane="bottomRight" state="frozen"/>
      <selection activeCell="A2" sqref="A2:E2"/>
      <selection pane="topRight" activeCell="A2" sqref="A2:E2"/>
      <selection pane="bottomLeft" activeCell="A2" sqref="A2:E2"/>
      <selection pane="bottomRight" activeCell="A62" sqref="A62"/>
    </sheetView>
  </sheetViews>
  <sheetFormatPr defaultRowHeight="13.9" customHeight="1"/>
  <cols>
    <col min="1" max="1" width="5.25" customWidth="1"/>
    <col min="2" max="2" width="5.375" bestFit="1" customWidth="1"/>
    <col min="3" max="4" width="5.375" customWidth="1"/>
    <col min="5" max="6" width="8.75" style="1" customWidth="1"/>
    <col min="7" max="7" width="11.25" style="28" customWidth="1"/>
    <col min="8" max="9" width="7.625" bestFit="1" customWidth="1"/>
    <col min="10" max="10" width="8.375" bestFit="1" customWidth="1"/>
    <col min="11" max="11" width="7.25" bestFit="1" customWidth="1"/>
    <col min="12" max="12" width="7.25" style="2" bestFit="1" customWidth="1"/>
    <col min="13" max="15" width="7.625" customWidth="1"/>
    <col min="16" max="16" width="11.25" customWidth="1"/>
    <col min="17" max="17" width="7.5" bestFit="1" customWidth="1"/>
    <col min="18" max="18" width="7.875" customWidth="1"/>
    <col min="19" max="19" width="1.5" customWidth="1"/>
    <col min="20" max="21" width="10.5" customWidth="1"/>
    <col min="22" max="22" width="9.875" style="40" customWidth="1"/>
  </cols>
  <sheetData>
    <row r="1" spans="1:22" ht="22.5" customHeight="1" thickBot="1">
      <c r="A1" s="216" t="s">
        <v>14</v>
      </c>
      <c r="B1" s="217"/>
      <c r="C1" s="217"/>
      <c r="D1" s="217"/>
      <c r="E1" s="218"/>
      <c r="R1" s="31"/>
      <c r="T1" s="65"/>
    </row>
    <row r="2" spans="1:22" s="4" customFormat="1" ht="12" customHeight="1">
      <c r="A2" s="212" t="s">
        <v>26</v>
      </c>
      <c r="B2" s="212"/>
      <c r="C2" s="212"/>
      <c r="D2" s="212"/>
      <c r="E2" s="212"/>
      <c r="F2" s="5"/>
      <c r="G2" s="128" t="s">
        <v>34</v>
      </c>
      <c r="L2" s="7"/>
      <c r="V2" s="41"/>
    </row>
    <row r="3" spans="1:22" s="4" customFormat="1" ht="12" customHeight="1">
      <c r="E3" s="6"/>
      <c r="F3" s="6"/>
      <c r="G3" s="29"/>
      <c r="H3" s="4" t="s">
        <v>11</v>
      </c>
      <c r="L3" s="7"/>
      <c r="P3" s="4" t="s">
        <v>30</v>
      </c>
      <c r="T3" s="7"/>
      <c r="U3" s="7"/>
      <c r="V3" s="41"/>
    </row>
    <row r="4" spans="1:22" s="7" customFormat="1" ht="12" customHeight="1">
      <c r="A4" s="85" t="s">
        <v>0</v>
      </c>
      <c r="B4" s="208" t="s">
        <v>2</v>
      </c>
      <c r="C4" s="86" t="s">
        <v>23</v>
      </c>
      <c r="D4" s="133" t="s">
        <v>16</v>
      </c>
      <c r="E4" s="210" t="s">
        <v>19</v>
      </c>
      <c r="F4" s="210" t="s">
        <v>25</v>
      </c>
      <c r="G4" s="87" t="s">
        <v>9</v>
      </c>
      <c r="H4" s="134" t="s">
        <v>4</v>
      </c>
      <c r="I4" s="134" t="s">
        <v>5</v>
      </c>
      <c r="J4" s="133" t="s">
        <v>6</v>
      </c>
      <c r="K4" s="133" t="s">
        <v>7</v>
      </c>
      <c r="L4" s="133" t="s">
        <v>12</v>
      </c>
      <c r="M4" s="133" t="s">
        <v>39</v>
      </c>
      <c r="N4" s="132" t="s">
        <v>40</v>
      </c>
      <c r="O4" s="133" t="s">
        <v>41</v>
      </c>
      <c r="P4" s="88" t="s">
        <v>9</v>
      </c>
      <c r="Q4" s="135" t="s">
        <v>42</v>
      </c>
      <c r="R4" s="133" t="s">
        <v>31</v>
      </c>
      <c r="S4" s="136"/>
      <c r="T4" s="133" t="s">
        <v>43</v>
      </c>
      <c r="U4" s="133" t="s">
        <v>44</v>
      </c>
      <c r="V4" s="133" t="s">
        <v>44</v>
      </c>
    </row>
    <row r="5" spans="1:22" s="7" customFormat="1" ht="12" customHeight="1">
      <c r="A5" s="89" t="s">
        <v>1</v>
      </c>
      <c r="B5" s="209"/>
      <c r="C5" s="90" t="s">
        <v>17</v>
      </c>
      <c r="D5" s="138" t="s">
        <v>18</v>
      </c>
      <c r="E5" s="211"/>
      <c r="F5" s="211"/>
      <c r="G5" s="91" t="s">
        <v>20</v>
      </c>
      <c r="H5" s="139" t="s">
        <v>8</v>
      </c>
      <c r="I5" s="139" t="s">
        <v>8</v>
      </c>
      <c r="J5" s="138" t="s">
        <v>3</v>
      </c>
      <c r="K5" s="138"/>
      <c r="L5" s="138" t="s">
        <v>9</v>
      </c>
      <c r="M5" s="138" t="s">
        <v>10</v>
      </c>
      <c r="N5" s="137" t="s">
        <v>3</v>
      </c>
      <c r="O5" s="138" t="s">
        <v>10</v>
      </c>
      <c r="P5" s="92" t="s">
        <v>21</v>
      </c>
      <c r="Q5" s="140" t="s">
        <v>45</v>
      </c>
      <c r="R5" s="138" t="s">
        <v>32</v>
      </c>
      <c r="S5" s="136"/>
      <c r="T5" s="138" t="s">
        <v>15</v>
      </c>
      <c r="U5" s="138" t="s">
        <v>15</v>
      </c>
      <c r="V5" s="138" t="s">
        <v>33</v>
      </c>
    </row>
    <row r="6" spans="1:22" s="4" customFormat="1" ht="12" customHeight="1">
      <c r="A6" s="8">
        <v>0</v>
      </c>
      <c r="B6" s="8">
        <v>18</v>
      </c>
      <c r="C6" s="33">
        <v>0</v>
      </c>
      <c r="D6" s="33">
        <v>0</v>
      </c>
      <c r="E6" s="50">
        <v>160000</v>
      </c>
      <c r="F6" s="70">
        <v>0.3</v>
      </c>
      <c r="G6" s="66">
        <f>C6*E6*F6</f>
        <v>0</v>
      </c>
      <c r="H6" s="105">
        <f>ROUND(G6/10000,0)</f>
        <v>0</v>
      </c>
      <c r="I6" s="106">
        <f>VLOOKUP(A6,$G$52:$H$56,2,1)</f>
        <v>0</v>
      </c>
      <c r="J6" s="106">
        <f>I6</f>
        <v>0</v>
      </c>
      <c r="K6" s="77">
        <f t="shared" ref="K6:K48" si="0">H6-J6</f>
        <v>0</v>
      </c>
      <c r="L6" s="131" t="s">
        <v>37</v>
      </c>
      <c r="M6" s="113">
        <f t="shared" ref="M6:M48" si="1">VLOOKUP(L6,$K$51:$L$58,2,FALSE)</f>
        <v>0</v>
      </c>
      <c r="N6" s="114">
        <f>M6</f>
        <v>0</v>
      </c>
      <c r="O6" s="114">
        <f t="shared" ref="O6:O48" si="2">J6+N6</f>
        <v>0</v>
      </c>
      <c r="P6" s="54">
        <f>O6*10000</f>
        <v>0</v>
      </c>
      <c r="Q6" s="59">
        <f t="shared" ref="Q6:Q48" si="3">+O6-H6</f>
        <v>0</v>
      </c>
      <c r="R6" s="122" t="e">
        <f t="shared" ref="R6:R48" si="4">J6/O6</f>
        <v>#DIV/0!</v>
      </c>
      <c r="T6" s="9">
        <f t="shared" ref="T6:T48" si="5">P6</f>
        <v>0</v>
      </c>
      <c r="U6" s="9">
        <f t="shared" ref="U6:U12" si="6">V6*T6</f>
        <v>0</v>
      </c>
      <c r="V6" s="125">
        <v>0</v>
      </c>
    </row>
    <row r="7" spans="1:22" s="4" customFormat="1" ht="12" customHeight="1">
      <c r="A7" s="10">
        <v>1</v>
      </c>
      <c r="B7" s="10">
        <f>B6+1</f>
        <v>19</v>
      </c>
      <c r="C7" s="34">
        <v>0</v>
      </c>
      <c r="D7" s="34">
        <v>0</v>
      </c>
      <c r="E7" s="51">
        <v>167500</v>
      </c>
      <c r="F7" s="71">
        <f>F6</f>
        <v>0.3</v>
      </c>
      <c r="G7" s="67">
        <f>C7*E7*F7</f>
        <v>0</v>
      </c>
      <c r="H7" s="107">
        <f t="shared" ref="H7:H48" si="7">ROUND(G7/10000,0)</f>
        <v>0</v>
      </c>
      <c r="I7" s="108">
        <f t="shared" ref="I7:I48" si="8">VLOOKUP(A7,$G$52:$H$56,2,1)</f>
        <v>0</v>
      </c>
      <c r="J7" s="108">
        <f>+J6+I7</f>
        <v>0</v>
      </c>
      <c r="K7" s="78">
        <f>H7-J7</f>
        <v>0</v>
      </c>
      <c r="L7" s="11" t="s">
        <v>38</v>
      </c>
      <c r="M7" s="115">
        <f t="shared" si="1"/>
        <v>0</v>
      </c>
      <c r="N7" s="116">
        <f t="shared" ref="N7:N48" si="9">+N6+M7</f>
        <v>0</v>
      </c>
      <c r="O7" s="116">
        <f t="shared" si="2"/>
        <v>0</v>
      </c>
      <c r="P7" s="55">
        <f t="shared" ref="P7:P48" si="10">O7*10000</f>
        <v>0</v>
      </c>
      <c r="Q7" s="60">
        <f t="shared" si="3"/>
        <v>0</v>
      </c>
      <c r="R7" s="122" t="e">
        <f t="shared" si="4"/>
        <v>#DIV/0!</v>
      </c>
      <c r="T7" s="12">
        <f t="shared" si="5"/>
        <v>0</v>
      </c>
      <c r="U7" s="12">
        <f t="shared" si="6"/>
        <v>0</v>
      </c>
      <c r="V7" s="126">
        <v>0</v>
      </c>
    </row>
    <row r="8" spans="1:22" s="4" customFormat="1" ht="12" customHeight="1">
      <c r="A8" s="13">
        <v>2</v>
      </c>
      <c r="B8" s="13">
        <f t="shared" ref="B8:B48" si="11">B7+1</f>
        <v>20</v>
      </c>
      <c r="C8" s="43">
        <v>0</v>
      </c>
      <c r="D8" s="43">
        <v>0</v>
      </c>
      <c r="E8" s="52">
        <v>175000</v>
      </c>
      <c r="F8" s="72">
        <f t="shared" ref="F8:F48" si="12">F7</f>
        <v>0.3</v>
      </c>
      <c r="G8" s="68">
        <f>C8*E8*F8</f>
        <v>0</v>
      </c>
      <c r="H8" s="109">
        <f t="shared" si="7"/>
        <v>0</v>
      </c>
      <c r="I8" s="110">
        <f t="shared" si="8"/>
        <v>2</v>
      </c>
      <c r="J8" s="110">
        <f t="shared" ref="J8:J48" si="13">+J7+I8</f>
        <v>2</v>
      </c>
      <c r="K8" s="79">
        <f>H8-J8</f>
        <v>-2</v>
      </c>
      <c r="L8" s="15">
        <v>1</v>
      </c>
      <c r="M8" s="117">
        <f t="shared" si="1"/>
        <v>2</v>
      </c>
      <c r="N8" s="118">
        <f>+N7+M8</f>
        <v>2</v>
      </c>
      <c r="O8" s="118">
        <f>J8+N8</f>
        <v>4</v>
      </c>
      <c r="P8" s="56">
        <f t="shared" si="10"/>
        <v>40000</v>
      </c>
      <c r="Q8" s="61">
        <f t="shared" si="3"/>
        <v>4</v>
      </c>
      <c r="R8" s="123">
        <f t="shared" si="4"/>
        <v>0.5</v>
      </c>
      <c r="T8" s="14">
        <f t="shared" si="5"/>
        <v>40000</v>
      </c>
      <c r="U8" s="14">
        <f t="shared" si="6"/>
        <v>0</v>
      </c>
      <c r="V8" s="126">
        <v>0</v>
      </c>
    </row>
    <row r="9" spans="1:22" s="4" customFormat="1" ht="12" customHeight="1">
      <c r="A9" s="37">
        <v>3</v>
      </c>
      <c r="B9" s="37">
        <f t="shared" si="11"/>
        <v>21</v>
      </c>
      <c r="C9" s="38">
        <v>2</v>
      </c>
      <c r="D9" s="38">
        <v>1</v>
      </c>
      <c r="E9" s="53">
        <v>182500</v>
      </c>
      <c r="F9" s="73">
        <f t="shared" si="12"/>
        <v>0.3</v>
      </c>
      <c r="G9" s="69">
        <f>C9*E9*F9</f>
        <v>109500</v>
      </c>
      <c r="H9" s="111">
        <f t="shared" si="7"/>
        <v>11</v>
      </c>
      <c r="I9" s="112">
        <f t="shared" si="8"/>
        <v>2</v>
      </c>
      <c r="J9" s="112">
        <f t="shared" si="13"/>
        <v>4</v>
      </c>
      <c r="K9" s="80">
        <f t="shared" si="0"/>
        <v>7</v>
      </c>
      <c r="L9" s="32">
        <v>1</v>
      </c>
      <c r="M9" s="119">
        <f t="shared" si="1"/>
        <v>2</v>
      </c>
      <c r="N9" s="120">
        <f>+N8+M9</f>
        <v>4</v>
      </c>
      <c r="O9" s="120">
        <f>J9+N9</f>
        <v>8</v>
      </c>
      <c r="P9" s="57">
        <f t="shared" si="10"/>
        <v>80000</v>
      </c>
      <c r="Q9" s="62">
        <f t="shared" si="3"/>
        <v>-3</v>
      </c>
      <c r="R9" s="124">
        <f t="shared" si="4"/>
        <v>0.5</v>
      </c>
      <c r="T9" s="39">
        <f t="shared" si="5"/>
        <v>80000</v>
      </c>
      <c r="U9" s="39">
        <f t="shared" si="6"/>
        <v>0</v>
      </c>
      <c r="V9" s="126">
        <v>0</v>
      </c>
    </row>
    <row r="10" spans="1:22" s="4" customFormat="1" ht="12" customHeight="1">
      <c r="A10" s="10">
        <v>4</v>
      </c>
      <c r="B10" s="10">
        <f t="shared" si="11"/>
        <v>22</v>
      </c>
      <c r="C10" s="34">
        <v>3</v>
      </c>
      <c r="D10" s="34">
        <v>1.8</v>
      </c>
      <c r="E10" s="51">
        <v>204400</v>
      </c>
      <c r="F10" s="71">
        <f t="shared" si="12"/>
        <v>0.3</v>
      </c>
      <c r="G10" s="67">
        <f>C10*E10*F10</f>
        <v>183960</v>
      </c>
      <c r="H10" s="107">
        <f t="shared" si="7"/>
        <v>18</v>
      </c>
      <c r="I10" s="108">
        <f t="shared" si="8"/>
        <v>2</v>
      </c>
      <c r="J10" s="108">
        <f t="shared" si="13"/>
        <v>6</v>
      </c>
      <c r="K10" s="78">
        <f t="shared" si="0"/>
        <v>12</v>
      </c>
      <c r="L10" s="11">
        <v>2</v>
      </c>
      <c r="M10" s="115">
        <f t="shared" si="1"/>
        <v>4</v>
      </c>
      <c r="N10" s="116">
        <f t="shared" si="9"/>
        <v>8</v>
      </c>
      <c r="O10" s="116">
        <f t="shared" si="2"/>
        <v>14</v>
      </c>
      <c r="P10" s="55">
        <f t="shared" si="10"/>
        <v>140000</v>
      </c>
      <c r="Q10" s="60">
        <f t="shared" si="3"/>
        <v>-4</v>
      </c>
      <c r="R10" s="122">
        <f t="shared" si="4"/>
        <v>0.42857142857142855</v>
      </c>
      <c r="T10" s="12">
        <f t="shared" si="5"/>
        <v>140000</v>
      </c>
      <c r="U10" s="12">
        <f t="shared" si="6"/>
        <v>0</v>
      </c>
      <c r="V10" s="126">
        <v>0</v>
      </c>
    </row>
    <row r="11" spans="1:22" s="4" customFormat="1" ht="12" customHeight="1">
      <c r="A11" s="10">
        <v>5</v>
      </c>
      <c r="B11" s="10">
        <f t="shared" si="11"/>
        <v>23</v>
      </c>
      <c r="C11" s="34">
        <v>3.6</v>
      </c>
      <c r="D11" s="34">
        <v>2.2000000000000002</v>
      </c>
      <c r="E11" s="51">
        <v>207200</v>
      </c>
      <c r="F11" s="71">
        <f t="shared" si="12"/>
        <v>0.3</v>
      </c>
      <c r="G11" s="67">
        <f t="shared" ref="G11:G48" si="14">C11*E11*F11</f>
        <v>223776</v>
      </c>
      <c r="H11" s="107">
        <f t="shared" si="7"/>
        <v>22</v>
      </c>
      <c r="I11" s="108">
        <f t="shared" si="8"/>
        <v>2</v>
      </c>
      <c r="J11" s="108">
        <f t="shared" si="13"/>
        <v>8</v>
      </c>
      <c r="K11" s="81">
        <f t="shared" si="0"/>
        <v>14</v>
      </c>
      <c r="L11" s="11">
        <v>2</v>
      </c>
      <c r="M11" s="115">
        <f t="shared" si="1"/>
        <v>4</v>
      </c>
      <c r="N11" s="116">
        <f t="shared" si="9"/>
        <v>12</v>
      </c>
      <c r="O11" s="116">
        <f t="shared" si="2"/>
        <v>20</v>
      </c>
      <c r="P11" s="55">
        <f t="shared" si="10"/>
        <v>200000</v>
      </c>
      <c r="Q11" s="60">
        <f t="shared" si="3"/>
        <v>-2</v>
      </c>
      <c r="R11" s="122">
        <f t="shared" si="4"/>
        <v>0.4</v>
      </c>
      <c r="T11" s="12">
        <f t="shared" si="5"/>
        <v>200000</v>
      </c>
      <c r="U11" s="12">
        <f t="shared" si="6"/>
        <v>0</v>
      </c>
      <c r="V11" s="126">
        <v>0</v>
      </c>
    </row>
    <row r="12" spans="1:22" s="4" customFormat="1" ht="12" customHeight="1">
      <c r="A12" s="10">
        <f>A11+1</f>
        <v>6</v>
      </c>
      <c r="B12" s="10">
        <f t="shared" si="11"/>
        <v>24</v>
      </c>
      <c r="C12" s="34">
        <v>4.2</v>
      </c>
      <c r="D12" s="34">
        <v>3</v>
      </c>
      <c r="E12" s="51">
        <v>210000</v>
      </c>
      <c r="F12" s="71">
        <f t="shared" si="12"/>
        <v>0.3</v>
      </c>
      <c r="G12" s="67">
        <f t="shared" si="14"/>
        <v>264600</v>
      </c>
      <c r="H12" s="107">
        <f t="shared" si="7"/>
        <v>26</v>
      </c>
      <c r="I12" s="108">
        <f t="shared" si="8"/>
        <v>3</v>
      </c>
      <c r="J12" s="108">
        <f t="shared" si="13"/>
        <v>11</v>
      </c>
      <c r="K12" s="81">
        <f t="shared" si="0"/>
        <v>15</v>
      </c>
      <c r="L12" s="11">
        <v>2</v>
      </c>
      <c r="M12" s="115">
        <f t="shared" si="1"/>
        <v>4</v>
      </c>
      <c r="N12" s="116">
        <f t="shared" si="9"/>
        <v>16</v>
      </c>
      <c r="O12" s="116">
        <f t="shared" si="2"/>
        <v>27</v>
      </c>
      <c r="P12" s="55">
        <f t="shared" si="10"/>
        <v>270000</v>
      </c>
      <c r="Q12" s="60">
        <f t="shared" si="3"/>
        <v>1</v>
      </c>
      <c r="R12" s="122">
        <f t="shared" si="4"/>
        <v>0.40740740740740738</v>
      </c>
      <c r="T12" s="12">
        <f t="shared" si="5"/>
        <v>270000</v>
      </c>
      <c r="U12" s="12">
        <f t="shared" si="6"/>
        <v>0</v>
      </c>
      <c r="V12" s="126">
        <v>0</v>
      </c>
    </row>
    <row r="13" spans="1:22" s="4" customFormat="1" ht="12" customHeight="1">
      <c r="A13" s="10">
        <f t="shared" ref="A13:A48" si="15">A12+1</f>
        <v>7</v>
      </c>
      <c r="B13" s="10">
        <f t="shared" si="11"/>
        <v>25</v>
      </c>
      <c r="C13" s="34">
        <v>4.8</v>
      </c>
      <c r="D13" s="34">
        <v>4</v>
      </c>
      <c r="E13" s="51">
        <v>212800</v>
      </c>
      <c r="F13" s="71">
        <f t="shared" si="12"/>
        <v>0.3</v>
      </c>
      <c r="G13" s="67">
        <f t="shared" si="14"/>
        <v>306432</v>
      </c>
      <c r="H13" s="107">
        <f t="shared" si="7"/>
        <v>31</v>
      </c>
      <c r="I13" s="108">
        <f t="shared" si="8"/>
        <v>3</v>
      </c>
      <c r="J13" s="108">
        <f t="shared" si="13"/>
        <v>14</v>
      </c>
      <c r="K13" s="81">
        <f t="shared" si="0"/>
        <v>17</v>
      </c>
      <c r="L13" s="11">
        <v>2</v>
      </c>
      <c r="M13" s="115">
        <f t="shared" si="1"/>
        <v>4</v>
      </c>
      <c r="N13" s="116">
        <f t="shared" si="9"/>
        <v>20</v>
      </c>
      <c r="O13" s="116">
        <f t="shared" si="2"/>
        <v>34</v>
      </c>
      <c r="P13" s="55">
        <f t="shared" si="10"/>
        <v>340000</v>
      </c>
      <c r="Q13" s="60">
        <f t="shared" si="3"/>
        <v>3</v>
      </c>
      <c r="R13" s="122">
        <f t="shared" si="4"/>
        <v>0.41176470588235292</v>
      </c>
      <c r="T13" s="12">
        <f t="shared" si="5"/>
        <v>340000</v>
      </c>
      <c r="U13" s="12">
        <f t="shared" ref="U13:U48" si="16">V13*T13</f>
        <v>0</v>
      </c>
      <c r="V13" s="126">
        <v>0</v>
      </c>
    </row>
    <row r="14" spans="1:22" s="4" customFormat="1" ht="12" customHeight="1">
      <c r="A14" s="10">
        <f t="shared" si="15"/>
        <v>8</v>
      </c>
      <c r="B14" s="19">
        <f t="shared" si="11"/>
        <v>26</v>
      </c>
      <c r="C14" s="34">
        <v>5.4</v>
      </c>
      <c r="D14" s="34">
        <v>5</v>
      </c>
      <c r="E14" s="51">
        <v>215600</v>
      </c>
      <c r="F14" s="71">
        <f t="shared" si="12"/>
        <v>0.3</v>
      </c>
      <c r="G14" s="67">
        <f t="shared" si="14"/>
        <v>349272</v>
      </c>
      <c r="H14" s="107">
        <f t="shared" si="7"/>
        <v>35</v>
      </c>
      <c r="I14" s="108">
        <f t="shared" si="8"/>
        <v>3</v>
      </c>
      <c r="J14" s="108">
        <f t="shared" si="13"/>
        <v>17</v>
      </c>
      <c r="K14" s="81">
        <f t="shared" si="0"/>
        <v>18</v>
      </c>
      <c r="L14" s="11">
        <v>2</v>
      </c>
      <c r="M14" s="115">
        <f t="shared" si="1"/>
        <v>4</v>
      </c>
      <c r="N14" s="116">
        <f t="shared" si="9"/>
        <v>24</v>
      </c>
      <c r="O14" s="116">
        <f t="shared" si="2"/>
        <v>41</v>
      </c>
      <c r="P14" s="55">
        <f t="shared" si="10"/>
        <v>410000</v>
      </c>
      <c r="Q14" s="60">
        <f t="shared" si="3"/>
        <v>6</v>
      </c>
      <c r="R14" s="122">
        <f t="shared" si="4"/>
        <v>0.41463414634146339</v>
      </c>
      <c r="T14" s="12">
        <f t="shared" si="5"/>
        <v>410000</v>
      </c>
      <c r="U14" s="12">
        <f t="shared" si="16"/>
        <v>246000</v>
      </c>
      <c r="V14" s="126">
        <v>0.6</v>
      </c>
    </row>
    <row r="15" spans="1:22" s="4" customFormat="1" ht="12" customHeight="1">
      <c r="A15" s="10">
        <f t="shared" si="15"/>
        <v>9</v>
      </c>
      <c r="B15" s="19">
        <f t="shared" si="11"/>
        <v>27</v>
      </c>
      <c r="C15" s="34">
        <v>7</v>
      </c>
      <c r="D15" s="34">
        <f>D14+0.5</f>
        <v>5.5</v>
      </c>
      <c r="E15" s="51">
        <v>218400</v>
      </c>
      <c r="F15" s="71">
        <f t="shared" si="12"/>
        <v>0.3</v>
      </c>
      <c r="G15" s="67">
        <f t="shared" si="14"/>
        <v>458640</v>
      </c>
      <c r="H15" s="107">
        <f t="shared" si="7"/>
        <v>46</v>
      </c>
      <c r="I15" s="108">
        <f t="shared" si="8"/>
        <v>3</v>
      </c>
      <c r="J15" s="108">
        <f t="shared" si="13"/>
        <v>20</v>
      </c>
      <c r="K15" s="81">
        <f t="shared" si="0"/>
        <v>26</v>
      </c>
      <c r="L15" s="11">
        <v>2</v>
      </c>
      <c r="M15" s="115">
        <f t="shared" si="1"/>
        <v>4</v>
      </c>
      <c r="N15" s="116">
        <f t="shared" si="9"/>
        <v>28</v>
      </c>
      <c r="O15" s="116">
        <f t="shared" si="2"/>
        <v>48</v>
      </c>
      <c r="P15" s="55">
        <f t="shared" si="10"/>
        <v>480000</v>
      </c>
      <c r="Q15" s="60">
        <f t="shared" si="3"/>
        <v>2</v>
      </c>
      <c r="R15" s="122">
        <f t="shared" si="4"/>
        <v>0.41666666666666669</v>
      </c>
      <c r="T15" s="12">
        <f t="shared" si="5"/>
        <v>480000</v>
      </c>
      <c r="U15" s="12">
        <f t="shared" si="16"/>
        <v>288000</v>
      </c>
      <c r="V15" s="126">
        <v>0.6</v>
      </c>
    </row>
    <row r="16" spans="1:22" s="4" customFormat="1" ht="12" customHeight="1">
      <c r="A16" s="10">
        <f t="shared" si="15"/>
        <v>10</v>
      </c>
      <c r="B16" s="19">
        <f t="shared" si="11"/>
        <v>28</v>
      </c>
      <c r="C16" s="34">
        <v>7.7</v>
      </c>
      <c r="D16" s="34">
        <f>D15+0.5</f>
        <v>6</v>
      </c>
      <c r="E16" s="51">
        <v>231200</v>
      </c>
      <c r="F16" s="71">
        <f t="shared" si="12"/>
        <v>0.3</v>
      </c>
      <c r="G16" s="67">
        <f t="shared" si="14"/>
        <v>534072</v>
      </c>
      <c r="H16" s="107">
        <f t="shared" si="7"/>
        <v>53</v>
      </c>
      <c r="I16" s="108">
        <f t="shared" si="8"/>
        <v>3</v>
      </c>
      <c r="J16" s="108">
        <f t="shared" si="13"/>
        <v>23</v>
      </c>
      <c r="K16" s="81">
        <f t="shared" si="0"/>
        <v>30</v>
      </c>
      <c r="L16" s="11">
        <v>3</v>
      </c>
      <c r="M16" s="115">
        <f t="shared" si="1"/>
        <v>6</v>
      </c>
      <c r="N16" s="116">
        <f t="shared" si="9"/>
        <v>34</v>
      </c>
      <c r="O16" s="116">
        <f t="shared" si="2"/>
        <v>57</v>
      </c>
      <c r="P16" s="55">
        <f t="shared" si="10"/>
        <v>570000</v>
      </c>
      <c r="Q16" s="60">
        <f t="shared" si="3"/>
        <v>4</v>
      </c>
      <c r="R16" s="122">
        <f t="shared" si="4"/>
        <v>0.40350877192982454</v>
      </c>
      <c r="T16" s="12">
        <f t="shared" si="5"/>
        <v>570000</v>
      </c>
      <c r="U16" s="12">
        <f t="shared" si="16"/>
        <v>427500</v>
      </c>
      <c r="V16" s="126">
        <v>0.75</v>
      </c>
    </row>
    <row r="17" spans="1:22" s="4" customFormat="1" ht="12" customHeight="1">
      <c r="A17" s="10">
        <f t="shared" si="15"/>
        <v>11</v>
      </c>
      <c r="B17" s="19">
        <f t="shared" si="11"/>
        <v>29</v>
      </c>
      <c r="C17" s="34">
        <v>8.4</v>
      </c>
      <c r="D17" s="34">
        <f>D16+0.5</f>
        <v>6.5</v>
      </c>
      <c r="E17" s="51">
        <v>234400</v>
      </c>
      <c r="F17" s="71">
        <f t="shared" si="12"/>
        <v>0.3</v>
      </c>
      <c r="G17" s="67">
        <f t="shared" si="14"/>
        <v>590688</v>
      </c>
      <c r="H17" s="107">
        <f t="shared" si="7"/>
        <v>59</v>
      </c>
      <c r="I17" s="108">
        <f t="shared" si="8"/>
        <v>4</v>
      </c>
      <c r="J17" s="108">
        <f t="shared" si="13"/>
        <v>27</v>
      </c>
      <c r="K17" s="81">
        <f t="shared" si="0"/>
        <v>32</v>
      </c>
      <c r="L17" s="11">
        <v>3</v>
      </c>
      <c r="M17" s="115">
        <f t="shared" si="1"/>
        <v>6</v>
      </c>
      <c r="N17" s="116">
        <f t="shared" si="9"/>
        <v>40</v>
      </c>
      <c r="O17" s="116">
        <f t="shared" si="2"/>
        <v>67</v>
      </c>
      <c r="P17" s="55">
        <f t="shared" si="10"/>
        <v>670000</v>
      </c>
      <c r="Q17" s="60">
        <f t="shared" si="3"/>
        <v>8</v>
      </c>
      <c r="R17" s="122">
        <f t="shared" si="4"/>
        <v>0.40298507462686567</v>
      </c>
      <c r="T17" s="12">
        <f t="shared" si="5"/>
        <v>670000</v>
      </c>
      <c r="U17" s="12">
        <f t="shared" si="16"/>
        <v>502500</v>
      </c>
      <c r="V17" s="126">
        <v>0.75</v>
      </c>
    </row>
    <row r="18" spans="1:22" s="4" customFormat="1" ht="12" customHeight="1">
      <c r="A18" s="13">
        <f t="shared" si="15"/>
        <v>12</v>
      </c>
      <c r="B18" s="20">
        <f t="shared" si="11"/>
        <v>30</v>
      </c>
      <c r="C18" s="43">
        <v>9.1</v>
      </c>
      <c r="D18" s="43">
        <f>D17+0.5</f>
        <v>7</v>
      </c>
      <c r="E18" s="52">
        <v>237600</v>
      </c>
      <c r="F18" s="72">
        <f t="shared" si="12"/>
        <v>0.3</v>
      </c>
      <c r="G18" s="68">
        <f t="shared" si="14"/>
        <v>648648</v>
      </c>
      <c r="H18" s="109">
        <f t="shared" si="7"/>
        <v>65</v>
      </c>
      <c r="I18" s="110">
        <f t="shared" si="8"/>
        <v>4</v>
      </c>
      <c r="J18" s="110">
        <f t="shared" si="13"/>
        <v>31</v>
      </c>
      <c r="K18" s="82">
        <f t="shared" si="0"/>
        <v>34</v>
      </c>
      <c r="L18" s="15">
        <v>3</v>
      </c>
      <c r="M18" s="117">
        <f t="shared" si="1"/>
        <v>6</v>
      </c>
      <c r="N18" s="118">
        <f t="shared" si="9"/>
        <v>46</v>
      </c>
      <c r="O18" s="118">
        <f t="shared" si="2"/>
        <v>77</v>
      </c>
      <c r="P18" s="56">
        <f t="shared" si="10"/>
        <v>770000</v>
      </c>
      <c r="Q18" s="61">
        <f>+O18-H18</f>
        <v>12</v>
      </c>
      <c r="R18" s="123">
        <f t="shared" si="4"/>
        <v>0.40259740259740262</v>
      </c>
      <c r="T18" s="14">
        <f t="shared" si="5"/>
        <v>770000</v>
      </c>
      <c r="U18" s="14">
        <f t="shared" si="16"/>
        <v>577500</v>
      </c>
      <c r="V18" s="127">
        <v>0.75</v>
      </c>
    </row>
    <row r="19" spans="1:22" s="4" customFormat="1" ht="12" customHeight="1">
      <c r="A19" s="37">
        <f t="shared" si="15"/>
        <v>13</v>
      </c>
      <c r="B19" s="44">
        <f t="shared" si="11"/>
        <v>31</v>
      </c>
      <c r="C19" s="38">
        <v>9.8000000000000007</v>
      </c>
      <c r="D19" s="38">
        <f>D18+0.5</f>
        <v>7.5</v>
      </c>
      <c r="E19" s="53">
        <v>240800</v>
      </c>
      <c r="F19" s="73">
        <f t="shared" si="12"/>
        <v>0.3</v>
      </c>
      <c r="G19" s="69">
        <f t="shared" si="14"/>
        <v>707952</v>
      </c>
      <c r="H19" s="111">
        <f t="shared" si="7"/>
        <v>71</v>
      </c>
      <c r="I19" s="112">
        <f t="shared" si="8"/>
        <v>4</v>
      </c>
      <c r="J19" s="112">
        <f t="shared" si="13"/>
        <v>35</v>
      </c>
      <c r="K19" s="83">
        <f t="shared" si="0"/>
        <v>36</v>
      </c>
      <c r="L19" s="32">
        <v>3</v>
      </c>
      <c r="M19" s="119">
        <f t="shared" si="1"/>
        <v>6</v>
      </c>
      <c r="N19" s="120">
        <f t="shared" si="9"/>
        <v>52</v>
      </c>
      <c r="O19" s="120">
        <f t="shared" si="2"/>
        <v>87</v>
      </c>
      <c r="P19" s="57">
        <f t="shared" si="10"/>
        <v>870000</v>
      </c>
      <c r="Q19" s="62">
        <f t="shared" si="3"/>
        <v>16</v>
      </c>
      <c r="R19" s="124">
        <f t="shared" si="4"/>
        <v>0.40229885057471265</v>
      </c>
      <c r="T19" s="39">
        <f t="shared" si="5"/>
        <v>870000</v>
      </c>
      <c r="U19" s="39">
        <f t="shared" si="16"/>
        <v>652500</v>
      </c>
      <c r="V19" s="205">
        <v>0.75</v>
      </c>
    </row>
    <row r="20" spans="1:22" s="4" customFormat="1" ht="12" customHeight="1">
      <c r="A20" s="10">
        <f t="shared" si="15"/>
        <v>14</v>
      </c>
      <c r="B20" s="19">
        <f t="shared" si="11"/>
        <v>32</v>
      </c>
      <c r="C20" s="34">
        <v>12</v>
      </c>
      <c r="D20" s="34">
        <v>9</v>
      </c>
      <c r="E20" s="51">
        <v>244000</v>
      </c>
      <c r="F20" s="71">
        <f t="shared" si="12"/>
        <v>0.3</v>
      </c>
      <c r="G20" s="67">
        <f t="shared" si="14"/>
        <v>878400</v>
      </c>
      <c r="H20" s="107">
        <f t="shared" si="7"/>
        <v>88</v>
      </c>
      <c r="I20" s="108">
        <f t="shared" si="8"/>
        <v>4</v>
      </c>
      <c r="J20" s="108">
        <f t="shared" si="13"/>
        <v>39</v>
      </c>
      <c r="K20" s="81">
        <f t="shared" si="0"/>
        <v>49</v>
      </c>
      <c r="L20" s="11">
        <v>3</v>
      </c>
      <c r="M20" s="115">
        <f t="shared" si="1"/>
        <v>6</v>
      </c>
      <c r="N20" s="116">
        <f t="shared" si="9"/>
        <v>58</v>
      </c>
      <c r="O20" s="116">
        <f t="shared" si="2"/>
        <v>97</v>
      </c>
      <c r="P20" s="55">
        <f t="shared" si="10"/>
        <v>970000</v>
      </c>
      <c r="Q20" s="60">
        <f t="shared" si="3"/>
        <v>9</v>
      </c>
      <c r="R20" s="122">
        <f t="shared" si="4"/>
        <v>0.40206185567010311</v>
      </c>
      <c r="T20" s="12">
        <f t="shared" si="5"/>
        <v>970000</v>
      </c>
      <c r="U20" s="12">
        <f t="shared" si="16"/>
        <v>727500</v>
      </c>
      <c r="V20" s="126">
        <v>0.75</v>
      </c>
    </row>
    <row r="21" spans="1:22" s="4" customFormat="1" ht="12" customHeight="1">
      <c r="A21" s="10">
        <f t="shared" si="15"/>
        <v>15</v>
      </c>
      <c r="B21" s="19">
        <f t="shared" si="11"/>
        <v>33</v>
      </c>
      <c r="C21" s="34">
        <v>12.8</v>
      </c>
      <c r="D21" s="34">
        <f>D20+0.5</f>
        <v>9.5</v>
      </c>
      <c r="E21" s="51">
        <v>247200</v>
      </c>
      <c r="F21" s="71">
        <f t="shared" si="12"/>
        <v>0.3</v>
      </c>
      <c r="G21" s="67">
        <f t="shared" si="14"/>
        <v>949248</v>
      </c>
      <c r="H21" s="107">
        <f t="shared" si="7"/>
        <v>95</v>
      </c>
      <c r="I21" s="108">
        <f t="shared" si="8"/>
        <v>4</v>
      </c>
      <c r="J21" s="108">
        <f t="shared" si="13"/>
        <v>43</v>
      </c>
      <c r="K21" s="81">
        <f t="shared" si="0"/>
        <v>52</v>
      </c>
      <c r="L21" s="11">
        <v>3</v>
      </c>
      <c r="M21" s="115">
        <f t="shared" si="1"/>
        <v>6</v>
      </c>
      <c r="N21" s="116">
        <f t="shared" si="9"/>
        <v>64</v>
      </c>
      <c r="O21" s="116">
        <f t="shared" si="2"/>
        <v>107</v>
      </c>
      <c r="P21" s="55">
        <f t="shared" si="10"/>
        <v>1070000</v>
      </c>
      <c r="Q21" s="60">
        <f t="shared" si="3"/>
        <v>12</v>
      </c>
      <c r="R21" s="122">
        <f t="shared" si="4"/>
        <v>0.40186915887850466</v>
      </c>
      <c r="T21" s="12">
        <f t="shared" si="5"/>
        <v>1070000</v>
      </c>
      <c r="U21" s="12">
        <f t="shared" si="16"/>
        <v>802500</v>
      </c>
      <c r="V21" s="126">
        <v>0.75</v>
      </c>
    </row>
    <row r="22" spans="1:22" s="4" customFormat="1" ht="12" customHeight="1">
      <c r="A22" s="10">
        <f t="shared" si="15"/>
        <v>16</v>
      </c>
      <c r="B22" s="19">
        <f t="shared" si="11"/>
        <v>34</v>
      </c>
      <c r="C22" s="34">
        <v>13.6</v>
      </c>
      <c r="D22" s="34">
        <v>10.5</v>
      </c>
      <c r="E22" s="51">
        <v>250400</v>
      </c>
      <c r="F22" s="71">
        <f t="shared" si="12"/>
        <v>0.3</v>
      </c>
      <c r="G22" s="67">
        <f t="shared" si="14"/>
        <v>1021632</v>
      </c>
      <c r="H22" s="107">
        <f t="shared" si="7"/>
        <v>102</v>
      </c>
      <c r="I22" s="108">
        <f t="shared" si="8"/>
        <v>5</v>
      </c>
      <c r="J22" s="108">
        <f t="shared" si="13"/>
        <v>48</v>
      </c>
      <c r="K22" s="81">
        <f t="shared" si="0"/>
        <v>54</v>
      </c>
      <c r="L22" s="11">
        <v>3</v>
      </c>
      <c r="M22" s="115">
        <f t="shared" si="1"/>
        <v>6</v>
      </c>
      <c r="N22" s="116">
        <f t="shared" si="9"/>
        <v>70</v>
      </c>
      <c r="O22" s="116">
        <f t="shared" si="2"/>
        <v>118</v>
      </c>
      <c r="P22" s="55">
        <f t="shared" si="10"/>
        <v>1180000</v>
      </c>
      <c r="Q22" s="60">
        <f t="shared" si="3"/>
        <v>16</v>
      </c>
      <c r="R22" s="122">
        <f t="shared" si="4"/>
        <v>0.40677966101694918</v>
      </c>
      <c r="T22" s="12">
        <f t="shared" si="5"/>
        <v>1180000</v>
      </c>
      <c r="U22" s="12">
        <f t="shared" si="16"/>
        <v>885000</v>
      </c>
      <c r="V22" s="126">
        <v>0.75</v>
      </c>
    </row>
    <row r="23" spans="1:22" s="4" customFormat="1" ht="12" customHeight="1">
      <c r="A23" s="10">
        <f t="shared" si="15"/>
        <v>17</v>
      </c>
      <c r="B23" s="19">
        <f t="shared" si="11"/>
        <v>35</v>
      </c>
      <c r="C23" s="34">
        <v>14.4</v>
      </c>
      <c r="D23" s="34">
        <v>11.5</v>
      </c>
      <c r="E23" s="51">
        <v>253600</v>
      </c>
      <c r="F23" s="71">
        <f t="shared" si="12"/>
        <v>0.3</v>
      </c>
      <c r="G23" s="67">
        <f t="shared" si="14"/>
        <v>1095552</v>
      </c>
      <c r="H23" s="107">
        <f t="shared" si="7"/>
        <v>110</v>
      </c>
      <c r="I23" s="108">
        <f t="shared" si="8"/>
        <v>5</v>
      </c>
      <c r="J23" s="108">
        <f t="shared" si="13"/>
        <v>53</v>
      </c>
      <c r="K23" s="81">
        <f t="shared" si="0"/>
        <v>57</v>
      </c>
      <c r="L23" s="11">
        <v>3</v>
      </c>
      <c r="M23" s="115">
        <f t="shared" si="1"/>
        <v>6</v>
      </c>
      <c r="N23" s="116">
        <f t="shared" si="9"/>
        <v>76</v>
      </c>
      <c r="O23" s="116">
        <f t="shared" si="2"/>
        <v>129</v>
      </c>
      <c r="P23" s="55">
        <f t="shared" si="10"/>
        <v>1290000</v>
      </c>
      <c r="Q23" s="60">
        <f t="shared" si="3"/>
        <v>19</v>
      </c>
      <c r="R23" s="122">
        <f t="shared" si="4"/>
        <v>0.41085271317829458</v>
      </c>
      <c r="T23" s="12">
        <f t="shared" si="5"/>
        <v>1290000</v>
      </c>
      <c r="U23" s="12">
        <f t="shared" si="16"/>
        <v>967500</v>
      </c>
      <c r="V23" s="126">
        <v>0.75</v>
      </c>
    </row>
    <row r="24" spans="1:22" s="4" customFormat="1" ht="12" customHeight="1">
      <c r="A24" s="10">
        <f t="shared" si="15"/>
        <v>18</v>
      </c>
      <c r="B24" s="19">
        <f t="shared" si="11"/>
        <v>36</v>
      </c>
      <c r="C24" s="34">
        <v>15.2</v>
      </c>
      <c r="D24" s="34">
        <v>12.5</v>
      </c>
      <c r="E24" s="51">
        <v>256800</v>
      </c>
      <c r="F24" s="71">
        <f t="shared" si="12"/>
        <v>0.3</v>
      </c>
      <c r="G24" s="67">
        <f t="shared" si="14"/>
        <v>1171008</v>
      </c>
      <c r="H24" s="107">
        <f t="shared" si="7"/>
        <v>117</v>
      </c>
      <c r="I24" s="108">
        <f t="shared" si="8"/>
        <v>5</v>
      </c>
      <c r="J24" s="108">
        <f t="shared" si="13"/>
        <v>58</v>
      </c>
      <c r="K24" s="81">
        <f t="shared" si="0"/>
        <v>59</v>
      </c>
      <c r="L24" s="11">
        <v>3</v>
      </c>
      <c r="M24" s="115">
        <f t="shared" si="1"/>
        <v>6</v>
      </c>
      <c r="N24" s="116">
        <f t="shared" si="9"/>
        <v>82</v>
      </c>
      <c r="O24" s="116">
        <f t="shared" si="2"/>
        <v>140</v>
      </c>
      <c r="P24" s="55">
        <f t="shared" si="10"/>
        <v>1400000</v>
      </c>
      <c r="Q24" s="60">
        <f t="shared" si="3"/>
        <v>23</v>
      </c>
      <c r="R24" s="122">
        <f t="shared" si="4"/>
        <v>0.41428571428571431</v>
      </c>
      <c r="T24" s="12">
        <f t="shared" si="5"/>
        <v>1400000</v>
      </c>
      <c r="U24" s="12">
        <f t="shared" si="16"/>
        <v>1050000</v>
      </c>
      <c r="V24" s="126">
        <v>0.75</v>
      </c>
    </row>
    <row r="25" spans="1:22" s="4" customFormat="1" ht="12" customHeight="1">
      <c r="A25" s="10">
        <f t="shared" si="15"/>
        <v>19</v>
      </c>
      <c r="B25" s="19">
        <f t="shared" si="11"/>
        <v>37</v>
      </c>
      <c r="C25" s="34">
        <v>18</v>
      </c>
      <c r="D25" s="34">
        <v>14</v>
      </c>
      <c r="E25" s="51">
        <v>260000</v>
      </c>
      <c r="F25" s="71">
        <f t="shared" si="12"/>
        <v>0.3</v>
      </c>
      <c r="G25" s="67">
        <f t="shared" si="14"/>
        <v>1404000</v>
      </c>
      <c r="H25" s="107">
        <f t="shared" si="7"/>
        <v>140</v>
      </c>
      <c r="I25" s="108">
        <f t="shared" si="8"/>
        <v>5</v>
      </c>
      <c r="J25" s="108">
        <f t="shared" si="13"/>
        <v>63</v>
      </c>
      <c r="K25" s="81">
        <f t="shared" si="0"/>
        <v>77</v>
      </c>
      <c r="L25" s="11">
        <v>3</v>
      </c>
      <c r="M25" s="115">
        <f t="shared" si="1"/>
        <v>6</v>
      </c>
      <c r="N25" s="116">
        <f t="shared" si="9"/>
        <v>88</v>
      </c>
      <c r="O25" s="116">
        <f t="shared" si="2"/>
        <v>151</v>
      </c>
      <c r="P25" s="55">
        <f t="shared" si="10"/>
        <v>1510000</v>
      </c>
      <c r="Q25" s="60">
        <f t="shared" si="3"/>
        <v>11</v>
      </c>
      <c r="R25" s="122">
        <f t="shared" si="4"/>
        <v>0.41721854304635764</v>
      </c>
      <c r="T25" s="12">
        <f t="shared" si="5"/>
        <v>1510000</v>
      </c>
      <c r="U25" s="12">
        <f t="shared" si="16"/>
        <v>1132500</v>
      </c>
      <c r="V25" s="126">
        <v>0.75</v>
      </c>
    </row>
    <row r="26" spans="1:22" s="4" customFormat="1" ht="12" customHeight="1">
      <c r="A26" s="10">
        <f t="shared" si="15"/>
        <v>20</v>
      </c>
      <c r="B26" s="19">
        <f t="shared" si="11"/>
        <v>38</v>
      </c>
      <c r="C26" s="34">
        <v>18.899999999999999</v>
      </c>
      <c r="D26" s="34">
        <f>D25+0.5</f>
        <v>14.5</v>
      </c>
      <c r="E26" s="51">
        <v>251500</v>
      </c>
      <c r="F26" s="71">
        <f t="shared" si="12"/>
        <v>0.3</v>
      </c>
      <c r="G26" s="67">
        <f t="shared" si="14"/>
        <v>1426005</v>
      </c>
      <c r="H26" s="107">
        <f t="shared" si="7"/>
        <v>143</v>
      </c>
      <c r="I26" s="108">
        <f t="shared" si="8"/>
        <v>5</v>
      </c>
      <c r="J26" s="108">
        <f t="shared" si="13"/>
        <v>68</v>
      </c>
      <c r="K26" s="81">
        <f t="shared" si="0"/>
        <v>75</v>
      </c>
      <c r="L26" s="11">
        <v>3</v>
      </c>
      <c r="M26" s="115">
        <f t="shared" si="1"/>
        <v>6</v>
      </c>
      <c r="N26" s="116">
        <f t="shared" si="9"/>
        <v>94</v>
      </c>
      <c r="O26" s="116">
        <f t="shared" si="2"/>
        <v>162</v>
      </c>
      <c r="P26" s="55">
        <f t="shared" si="10"/>
        <v>1620000</v>
      </c>
      <c r="Q26" s="60">
        <f t="shared" si="3"/>
        <v>19</v>
      </c>
      <c r="R26" s="122">
        <f t="shared" si="4"/>
        <v>0.41975308641975306</v>
      </c>
      <c r="T26" s="12">
        <f t="shared" si="5"/>
        <v>1620000</v>
      </c>
      <c r="U26" s="12">
        <f t="shared" si="16"/>
        <v>1296000</v>
      </c>
      <c r="V26" s="126">
        <v>0.8</v>
      </c>
    </row>
    <row r="27" spans="1:22" s="4" customFormat="1" ht="12" customHeight="1">
      <c r="A27" s="10">
        <f t="shared" si="15"/>
        <v>21</v>
      </c>
      <c r="B27" s="19">
        <f t="shared" si="11"/>
        <v>39</v>
      </c>
      <c r="C27" s="34">
        <v>19.8</v>
      </c>
      <c r="D27" s="34">
        <v>15.5</v>
      </c>
      <c r="E27" s="51">
        <v>252300</v>
      </c>
      <c r="F27" s="74">
        <f t="shared" si="12"/>
        <v>0.3</v>
      </c>
      <c r="G27" s="67">
        <f t="shared" si="14"/>
        <v>1498662</v>
      </c>
      <c r="H27" s="107">
        <f t="shared" si="7"/>
        <v>150</v>
      </c>
      <c r="I27" s="108">
        <f t="shared" si="8"/>
        <v>5</v>
      </c>
      <c r="J27" s="108">
        <f t="shared" si="13"/>
        <v>73</v>
      </c>
      <c r="K27" s="81">
        <f t="shared" si="0"/>
        <v>77</v>
      </c>
      <c r="L27" s="11">
        <v>3</v>
      </c>
      <c r="M27" s="115">
        <f t="shared" si="1"/>
        <v>6</v>
      </c>
      <c r="N27" s="116">
        <f t="shared" si="9"/>
        <v>100</v>
      </c>
      <c r="O27" s="116">
        <f t="shared" si="2"/>
        <v>173</v>
      </c>
      <c r="P27" s="55">
        <f t="shared" si="10"/>
        <v>1730000</v>
      </c>
      <c r="Q27" s="60">
        <f t="shared" si="3"/>
        <v>23</v>
      </c>
      <c r="R27" s="122">
        <f t="shared" si="4"/>
        <v>0.42196531791907516</v>
      </c>
      <c r="T27" s="12">
        <f t="shared" si="5"/>
        <v>1730000</v>
      </c>
      <c r="U27" s="12">
        <f t="shared" si="16"/>
        <v>1384000</v>
      </c>
      <c r="V27" s="126">
        <v>0.8</v>
      </c>
    </row>
    <row r="28" spans="1:22" s="4" customFormat="1" ht="12" customHeight="1">
      <c r="A28" s="13">
        <f t="shared" si="15"/>
        <v>22</v>
      </c>
      <c r="B28" s="20">
        <f t="shared" si="11"/>
        <v>40</v>
      </c>
      <c r="C28" s="43">
        <v>20.7</v>
      </c>
      <c r="D28" s="43">
        <v>16.5</v>
      </c>
      <c r="E28" s="52">
        <v>253100</v>
      </c>
      <c r="F28" s="75">
        <f t="shared" si="12"/>
        <v>0.3</v>
      </c>
      <c r="G28" s="68">
        <f t="shared" si="14"/>
        <v>1571751</v>
      </c>
      <c r="H28" s="109">
        <f t="shared" si="7"/>
        <v>157</v>
      </c>
      <c r="I28" s="110">
        <f t="shared" si="8"/>
        <v>5</v>
      </c>
      <c r="J28" s="110">
        <f t="shared" si="13"/>
        <v>78</v>
      </c>
      <c r="K28" s="82">
        <f t="shared" si="0"/>
        <v>79</v>
      </c>
      <c r="L28" s="15">
        <v>3</v>
      </c>
      <c r="M28" s="117">
        <f t="shared" si="1"/>
        <v>6</v>
      </c>
      <c r="N28" s="118">
        <f t="shared" si="9"/>
        <v>106</v>
      </c>
      <c r="O28" s="118">
        <f t="shared" si="2"/>
        <v>184</v>
      </c>
      <c r="P28" s="56">
        <f t="shared" si="10"/>
        <v>1840000</v>
      </c>
      <c r="Q28" s="61">
        <f t="shared" si="3"/>
        <v>27</v>
      </c>
      <c r="R28" s="123">
        <f t="shared" si="4"/>
        <v>0.42391304347826086</v>
      </c>
      <c r="T28" s="14">
        <f t="shared" si="5"/>
        <v>1840000</v>
      </c>
      <c r="U28" s="14">
        <f t="shared" si="16"/>
        <v>1472000</v>
      </c>
      <c r="V28" s="127">
        <v>0.8</v>
      </c>
    </row>
    <row r="29" spans="1:22" s="4" customFormat="1" ht="12" customHeight="1">
      <c r="A29" s="37">
        <f t="shared" si="15"/>
        <v>23</v>
      </c>
      <c r="B29" s="44">
        <f t="shared" si="11"/>
        <v>41</v>
      </c>
      <c r="C29" s="38">
        <v>21.6</v>
      </c>
      <c r="D29" s="38">
        <v>18</v>
      </c>
      <c r="E29" s="53">
        <v>253900</v>
      </c>
      <c r="F29" s="76">
        <f t="shared" si="12"/>
        <v>0.3</v>
      </c>
      <c r="G29" s="69">
        <f t="shared" si="14"/>
        <v>1645272</v>
      </c>
      <c r="H29" s="111">
        <f t="shared" si="7"/>
        <v>165</v>
      </c>
      <c r="I29" s="112">
        <f t="shared" si="8"/>
        <v>5</v>
      </c>
      <c r="J29" s="112">
        <f t="shared" si="13"/>
        <v>83</v>
      </c>
      <c r="K29" s="83">
        <f t="shared" si="0"/>
        <v>82</v>
      </c>
      <c r="L29" s="32">
        <v>3</v>
      </c>
      <c r="M29" s="119">
        <f t="shared" si="1"/>
        <v>6</v>
      </c>
      <c r="N29" s="120">
        <f t="shared" si="9"/>
        <v>112</v>
      </c>
      <c r="O29" s="120">
        <f t="shared" si="2"/>
        <v>195</v>
      </c>
      <c r="P29" s="57">
        <f t="shared" si="10"/>
        <v>1950000</v>
      </c>
      <c r="Q29" s="62">
        <f t="shared" si="3"/>
        <v>30</v>
      </c>
      <c r="R29" s="124">
        <f t="shared" si="4"/>
        <v>0.42564102564102563</v>
      </c>
      <c r="T29" s="39">
        <f t="shared" si="5"/>
        <v>1950000</v>
      </c>
      <c r="U29" s="39">
        <f t="shared" si="16"/>
        <v>1560000</v>
      </c>
      <c r="V29" s="205">
        <v>0.8</v>
      </c>
    </row>
    <row r="30" spans="1:22" s="4" customFormat="1" ht="12" customHeight="1">
      <c r="A30" s="10">
        <f t="shared" si="15"/>
        <v>24</v>
      </c>
      <c r="B30" s="19">
        <f t="shared" si="11"/>
        <v>42</v>
      </c>
      <c r="C30" s="34">
        <v>23.7</v>
      </c>
      <c r="D30" s="34">
        <v>20</v>
      </c>
      <c r="E30" s="51">
        <v>254700</v>
      </c>
      <c r="F30" s="74">
        <f t="shared" si="12"/>
        <v>0.3</v>
      </c>
      <c r="G30" s="67">
        <f t="shared" si="14"/>
        <v>1810917</v>
      </c>
      <c r="H30" s="107">
        <f t="shared" si="7"/>
        <v>181</v>
      </c>
      <c r="I30" s="108">
        <f t="shared" si="8"/>
        <v>5</v>
      </c>
      <c r="J30" s="108">
        <f t="shared" si="13"/>
        <v>88</v>
      </c>
      <c r="K30" s="81">
        <f t="shared" si="0"/>
        <v>93</v>
      </c>
      <c r="L30" s="11">
        <v>3</v>
      </c>
      <c r="M30" s="115">
        <f t="shared" si="1"/>
        <v>6</v>
      </c>
      <c r="N30" s="116">
        <f t="shared" si="9"/>
        <v>118</v>
      </c>
      <c r="O30" s="116">
        <f t="shared" si="2"/>
        <v>206</v>
      </c>
      <c r="P30" s="55">
        <f t="shared" si="10"/>
        <v>2060000</v>
      </c>
      <c r="Q30" s="60">
        <f t="shared" si="3"/>
        <v>25</v>
      </c>
      <c r="R30" s="122">
        <f t="shared" si="4"/>
        <v>0.42718446601941745</v>
      </c>
      <c r="T30" s="12">
        <f t="shared" si="5"/>
        <v>2060000</v>
      </c>
      <c r="U30" s="12">
        <f t="shared" si="16"/>
        <v>1648000</v>
      </c>
      <c r="V30" s="126">
        <v>0.8</v>
      </c>
    </row>
    <row r="31" spans="1:22" s="4" customFormat="1" ht="12" customHeight="1">
      <c r="A31" s="10">
        <f t="shared" si="15"/>
        <v>25</v>
      </c>
      <c r="B31" s="19">
        <f t="shared" si="11"/>
        <v>43</v>
      </c>
      <c r="C31" s="34">
        <v>24.7</v>
      </c>
      <c r="D31" s="34">
        <f>D30+0.5</f>
        <v>20.5</v>
      </c>
      <c r="E31" s="51">
        <v>255500</v>
      </c>
      <c r="F31" s="74">
        <f t="shared" si="12"/>
        <v>0.3</v>
      </c>
      <c r="G31" s="67">
        <f t="shared" si="14"/>
        <v>1893255</v>
      </c>
      <c r="H31" s="107">
        <f t="shared" si="7"/>
        <v>189</v>
      </c>
      <c r="I31" s="108">
        <f t="shared" si="8"/>
        <v>5</v>
      </c>
      <c r="J31" s="108">
        <f t="shared" si="13"/>
        <v>93</v>
      </c>
      <c r="K31" s="81">
        <f t="shared" si="0"/>
        <v>96</v>
      </c>
      <c r="L31" s="11">
        <v>3</v>
      </c>
      <c r="M31" s="115">
        <f t="shared" si="1"/>
        <v>6</v>
      </c>
      <c r="N31" s="116">
        <f t="shared" si="9"/>
        <v>124</v>
      </c>
      <c r="O31" s="116">
        <f t="shared" si="2"/>
        <v>217</v>
      </c>
      <c r="P31" s="55">
        <f t="shared" si="10"/>
        <v>2170000</v>
      </c>
      <c r="Q31" s="60">
        <f t="shared" si="3"/>
        <v>28</v>
      </c>
      <c r="R31" s="122">
        <f t="shared" si="4"/>
        <v>0.42857142857142855</v>
      </c>
      <c r="T31" s="12">
        <f t="shared" si="5"/>
        <v>2170000</v>
      </c>
      <c r="U31" s="12">
        <f t="shared" si="16"/>
        <v>1736000</v>
      </c>
      <c r="V31" s="126">
        <v>0.8</v>
      </c>
    </row>
    <row r="32" spans="1:22" s="4" customFormat="1" ht="12" customHeight="1">
      <c r="A32" s="10">
        <f t="shared" si="15"/>
        <v>26</v>
      </c>
      <c r="B32" s="19">
        <f t="shared" si="11"/>
        <v>44</v>
      </c>
      <c r="C32" s="34">
        <v>25.6</v>
      </c>
      <c r="D32" s="34">
        <v>21.5</v>
      </c>
      <c r="E32" s="51">
        <v>256300</v>
      </c>
      <c r="F32" s="74">
        <f t="shared" si="12"/>
        <v>0.3</v>
      </c>
      <c r="G32" s="67">
        <f t="shared" si="14"/>
        <v>1968384</v>
      </c>
      <c r="H32" s="107">
        <f t="shared" si="7"/>
        <v>197</v>
      </c>
      <c r="I32" s="108">
        <f t="shared" si="8"/>
        <v>5</v>
      </c>
      <c r="J32" s="108">
        <f t="shared" si="13"/>
        <v>98</v>
      </c>
      <c r="K32" s="81">
        <f t="shared" si="0"/>
        <v>99</v>
      </c>
      <c r="L32" s="11">
        <v>3</v>
      </c>
      <c r="M32" s="115">
        <f t="shared" si="1"/>
        <v>6</v>
      </c>
      <c r="N32" s="116">
        <f t="shared" si="9"/>
        <v>130</v>
      </c>
      <c r="O32" s="116">
        <f t="shared" si="2"/>
        <v>228</v>
      </c>
      <c r="P32" s="55">
        <f t="shared" si="10"/>
        <v>2280000</v>
      </c>
      <c r="Q32" s="60">
        <f t="shared" si="3"/>
        <v>31</v>
      </c>
      <c r="R32" s="122">
        <f t="shared" si="4"/>
        <v>0.42982456140350878</v>
      </c>
      <c r="T32" s="12">
        <f t="shared" si="5"/>
        <v>2280000</v>
      </c>
      <c r="U32" s="12">
        <f t="shared" si="16"/>
        <v>1824000</v>
      </c>
      <c r="V32" s="126">
        <v>0.8</v>
      </c>
    </row>
    <row r="33" spans="1:22" s="4" customFormat="1" ht="12" customHeight="1">
      <c r="A33" s="10">
        <f t="shared" si="15"/>
        <v>27</v>
      </c>
      <c r="B33" s="19">
        <f t="shared" si="11"/>
        <v>45</v>
      </c>
      <c r="C33" s="34">
        <v>26.6</v>
      </c>
      <c r="D33" s="34">
        <v>22.5</v>
      </c>
      <c r="E33" s="51">
        <v>257100</v>
      </c>
      <c r="F33" s="74">
        <f t="shared" si="12"/>
        <v>0.3</v>
      </c>
      <c r="G33" s="67">
        <f t="shared" si="14"/>
        <v>2051658</v>
      </c>
      <c r="H33" s="107">
        <f t="shared" si="7"/>
        <v>205</v>
      </c>
      <c r="I33" s="108">
        <f t="shared" si="8"/>
        <v>5</v>
      </c>
      <c r="J33" s="108">
        <f t="shared" si="13"/>
        <v>103</v>
      </c>
      <c r="K33" s="81">
        <f t="shared" si="0"/>
        <v>102</v>
      </c>
      <c r="L33" s="11">
        <v>3</v>
      </c>
      <c r="M33" s="115">
        <f t="shared" si="1"/>
        <v>6</v>
      </c>
      <c r="N33" s="116">
        <f t="shared" si="9"/>
        <v>136</v>
      </c>
      <c r="O33" s="116">
        <f t="shared" si="2"/>
        <v>239</v>
      </c>
      <c r="P33" s="55">
        <f t="shared" si="10"/>
        <v>2390000</v>
      </c>
      <c r="Q33" s="60">
        <f t="shared" si="3"/>
        <v>34</v>
      </c>
      <c r="R33" s="122">
        <f t="shared" si="4"/>
        <v>0.43096234309623432</v>
      </c>
      <c r="T33" s="12">
        <f t="shared" si="5"/>
        <v>2390000</v>
      </c>
      <c r="U33" s="12">
        <f t="shared" si="16"/>
        <v>1912000</v>
      </c>
      <c r="V33" s="126">
        <v>0.8</v>
      </c>
    </row>
    <row r="34" spans="1:22" s="4" customFormat="1" ht="12" customHeight="1">
      <c r="A34" s="10">
        <f t="shared" si="15"/>
        <v>28</v>
      </c>
      <c r="B34" s="19">
        <f t="shared" si="11"/>
        <v>46</v>
      </c>
      <c r="C34" s="34">
        <v>27.5</v>
      </c>
      <c r="D34" s="34">
        <v>23.7</v>
      </c>
      <c r="E34" s="51">
        <v>257900</v>
      </c>
      <c r="F34" s="74">
        <f t="shared" si="12"/>
        <v>0.3</v>
      </c>
      <c r="G34" s="67">
        <f t="shared" si="14"/>
        <v>2127675</v>
      </c>
      <c r="H34" s="107">
        <f t="shared" si="7"/>
        <v>213</v>
      </c>
      <c r="I34" s="108">
        <f t="shared" si="8"/>
        <v>5</v>
      </c>
      <c r="J34" s="108">
        <f t="shared" si="13"/>
        <v>108</v>
      </c>
      <c r="K34" s="81">
        <f t="shared" si="0"/>
        <v>105</v>
      </c>
      <c r="L34" s="11">
        <v>3</v>
      </c>
      <c r="M34" s="115">
        <f t="shared" si="1"/>
        <v>6</v>
      </c>
      <c r="N34" s="116">
        <f t="shared" si="9"/>
        <v>142</v>
      </c>
      <c r="O34" s="116">
        <f t="shared" si="2"/>
        <v>250</v>
      </c>
      <c r="P34" s="55">
        <f t="shared" si="10"/>
        <v>2500000</v>
      </c>
      <c r="Q34" s="60">
        <f t="shared" si="3"/>
        <v>37</v>
      </c>
      <c r="R34" s="122">
        <f t="shared" si="4"/>
        <v>0.432</v>
      </c>
      <c r="T34" s="12">
        <f t="shared" si="5"/>
        <v>2500000</v>
      </c>
      <c r="U34" s="12">
        <f t="shared" si="16"/>
        <v>2000000</v>
      </c>
      <c r="V34" s="126">
        <v>0.8</v>
      </c>
    </row>
    <row r="35" spans="1:22" s="4" customFormat="1" ht="12" customHeight="1">
      <c r="A35" s="10">
        <f t="shared" si="15"/>
        <v>29</v>
      </c>
      <c r="B35" s="19">
        <f t="shared" si="11"/>
        <v>47</v>
      </c>
      <c r="C35" s="34">
        <v>30</v>
      </c>
      <c r="D35" s="34">
        <v>25</v>
      </c>
      <c r="E35" s="51">
        <v>258700</v>
      </c>
      <c r="F35" s="74">
        <v>0.31</v>
      </c>
      <c r="G35" s="67">
        <f t="shared" si="14"/>
        <v>2405910</v>
      </c>
      <c r="H35" s="107">
        <f t="shared" si="7"/>
        <v>241</v>
      </c>
      <c r="I35" s="108">
        <f t="shared" si="8"/>
        <v>5</v>
      </c>
      <c r="J35" s="108">
        <f t="shared" si="13"/>
        <v>113</v>
      </c>
      <c r="K35" s="81">
        <f t="shared" si="0"/>
        <v>128</v>
      </c>
      <c r="L35" s="11">
        <v>3</v>
      </c>
      <c r="M35" s="115">
        <f t="shared" si="1"/>
        <v>6</v>
      </c>
      <c r="N35" s="116">
        <f t="shared" si="9"/>
        <v>148</v>
      </c>
      <c r="O35" s="116">
        <f t="shared" si="2"/>
        <v>261</v>
      </c>
      <c r="P35" s="55">
        <f t="shared" si="10"/>
        <v>2610000</v>
      </c>
      <c r="Q35" s="60">
        <f t="shared" si="3"/>
        <v>20</v>
      </c>
      <c r="R35" s="122">
        <f t="shared" si="4"/>
        <v>0.43295019157088122</v>
      </c>
      <c r="T35" s="12">
        <f t="shared" si="5"/>
        <v>2610000</v>
      </c>
      <c r="U35" s="12">
        <f t="shared" si="16"/>
        <v>2088000</v>
      </c>
      <c r="V35" s="126">
        <v>0.8</v>
      </c>
    </row>
    <row r="36" spans="1:22" s="4" customFormat="1" ht="12" customHeight="1">
      <c r="A36" s="10">
        <f t="shared" si="15"/>
        <v>30</v>
      </c>
      <c r="B36" s="19">
        <f t="shared" si="11"/>
        <v>48</v>
      </c>
      <c r="C36" s="34">
        <v>30.5</v>
      </c>
      <c r="D36" s="34">
        <f>D35+0.5</f>
        <v>25.5</v>
      </c>
      <c r="E36" s="51">
        <v>259500</v>
      </c>
      <c r="F36" s="74">
        <f>F35+0.01</f>
        <v>0.32</v>
      </c>
      <c r="G36" s="67">
        <f t="shared" si="14"/>
        <v>2532720</v>
      </c>
      <c r="H36" s="107">
        <f t="shared" si="7"/>
        <v>253</v>
      </c>
      <c r="I36" s="108">
        <f t="shared" si="8"/>
        <v>5</v>
      </c>
      <c r="J36" s="108">
        <f t="shared" si="13"/>
        <v>118</v>
      </c>
      <c r="K36" s="81">
        <f t="shared" si="0"/>
        <v>135</v>
      </c>
      <c r="L36" s="11">
        <v>3</v>
      </c>
      <c r="M36" s="115">
        <f t="shared" si="1"/>
        <v>6</v>
      </c>
      <c r="N36" s="116">
        <f t="shared" si="9"/>
        <v>154</v>
      </c>
      <c r="O36" s="116">
        <f t="shared" si="2"/>
        <v>272</v>
      </c>
      <c r="P36" s="55">
        <f t="shared" si="10"/>
        <v>2720000</v>
      </c>
      <c r="Q36" s="60">
        <f t="shared" si="3"/>
        <v>19</v>
      </c>
      <c r="R36" s="122">
        <f t="shared" si="4"/>
        <v>0.43382352941176472</v>
      </c>
      <c r="T36" s="12">
        <f t="shared" si="5"/>
        <v>2720000</v>
      </c>
      <c r="U36" s="12">
        <f t="shared" si="16"/>
        <v>2312000</v>
      </c>
      <c r="V36" s="126">
        <v>0.85</v>
      </c>
    </row>
    <row r="37" spans="1:22" s="4" customFormat="1" ht="12" customHeight="1">
      <c r="A37" s="10">
        <f t="shared" si="15"/>
        <v>31</v>
      </c>
      <c r="B37" s="19">
        <f t="shared" si="11"/>
        <v>49</v>
      </c>
      <c r="C37" s="34">
        <v>31</v>
      </c>
      <c r="D37" s="34">
        <v>26.5</v>
      </c>
      <c r="E37" s="51">
        <v>260300</v>
      </c>
      <c r="F37" s="74">
        <f t="shared" ref="F37:F44" si="17">F36+0.01</f>
        <v>0.33</v>
      </c>
      <c r="G37" s="67">
        <f t="shared" si="14"/>
        <v>2662869</v>
      </c>
      <c r="H37" s="107">
        <f t="shared" si="7"/>
        <v>266</v>
      </c>
      <c r="I37" s="108">
        <f t="shared" si="8"/>
        <v>5</v>
      </c>
      <c r="J37" s="108">
        <f t="shared" si="13"/>
        <v>123</v>
      </c>
      <c r="K37" s="81">
        <f t="shared" si="0"/>
        <v>143</v>
      </c>
      <c r="L37" s="11">
        <v>3</v>
      </c>
      <c r="M37" s="115">
        <f t="shared" si="1"/>
        <v>6</v>
      </c>
      <c r="N37" s="116">
        <f t="shared" si="9"/>
        <v>160</v>
      </c>
      <c r="O37" s="116">
        <f t="shared" si="2"/>
        <v>283</v>
      </c>
      <c r="P37" s="55">
        <f t="shared" si="10"/>
        <v>2830000</v>
      </c>
      <c r="Q37" s="60">
        <f t="shared" si="3"/>
        <v>17</v>
      </c>
      <c r="R37" s="122">
        <f t="shared" si="4"/>
        <v>0.43462897526501765</v>
      </c>
      <c r="T37" s="12">
        <f t="shared" si="5"/>
        <v>2830000</v>
      </c>
      <c r="U37" s="12">
        <f t="shared" si="16"/>
        <v>2405500</v>
      </c>
      <c r="V37" s="126">
        <v>0.85</v>
      </c>
    </row>
    <row r="38" spans="1:22" s="4" customFormat="1" ht="12" customHeight="1">
      <c r="A38" s="13">
        <f t="shared" si="15"/>
        <v>32</v>
      </c>
      <c r="B38" s="20">
        <f t="shared" si="11"/>
        <v>50</v>
      </c>
      <c r="C38" s="43">
        <f>C37+0.5</f>
        <v>31.5</v>
      </c>
      <c r="D38" s="43">
        <v>27.5</v>
      </c>
      <c r="E38" s="52">
        <v>261100</v>
      </c>
      <c r="F38" s="75">
        <f t="shared" si="17"/>
        <v>0.34</v>
      </c>
      <c r="G38" s="68">
        <f t="shared" si="14"/>
        <v>2796381</v>
      </c>
      <c r="H38" s="109">
        <f t="shared" si="7"/>
        <v>280</v>
      </c>
      <c r="I38" s="110">
        <f t="shared" si="8"/>
        <v>5</v>
      </c>
      <c r="J38" s="110">
        <f t="shared" si="13"/>
        <v>128</v>
      </c>
      <c r="K38" s="82">
        <f t="shared" si="0"/>
        <v>152</v>
      </c>
      <c r="L38" s="15">
        <v>3</v>
      </c>
      <c r="M38" s="117">
        <f t="shared" si="1"/>
        <v>6</v>
      </c>
      <c r="N38" s="118">
        <f t="shared" si="9"/>
        <v>166</v>
      </c>
      <c r="O38" s="118">
        <f t="shared" si="2"/>
        <v>294</v>
      </c>
      <c r="P38" s="56">
        <f t="shared" si="10"/>
        <v>2940000</v>
      </c>
      <c r="Q38" s="61">
        <f t="shared" si="3"/>
        <v>14</v>
      </c>
      <c r="R38" s="123">
        <f t="shared" si="4"/>
        <v>0.43537414965986393</v>
      </c>
      <c r="T38" s="14">
        <f t="shared" si="5"/>
        <v>2940000</v>
      </c>
      <c r="U38" s="14">
        <f t="shared" si="16"/>
        <v>2499000</v>
      </c>
      <c r="V38" s="127">
        <v>0.85</v>
      </c>
    </row>
    <row r="39" spans="1:22" s="4" customFormat="1" ht="12" customHeight="1">
      <c r="A39" s="37">
        <f t="shared" si="15"/>
        <v>33</v>
      </c>
      <c r="B39" s="44">
        <f t="shared" si="11"/>
        <v>51</v>
      </c>
      <c r="C39" s="38">
        <f t="shared" ref="C39:C45" si="18">C38+0.5</f>
        <v>32</v>
      </c>
      <c r="D39" s="38">
        <v>28.5</v>
      </c>
      <c r="E39" s="53">
        <v>261900</v>
      </c>
      <c r="F39" s="76">
        <f t="shared" si="17"/>
        <v>0.35000000000000003</v>
      </c>
      <c r="G39" s="69">
        <f t="shared" si="14"/>
        <v>2933280.0000000005</v>
      </c>
      <c r="H39" s="111">
        <f t="shared" si="7"/>
        <v>293</v>
      </c>
      <c r="I39" s="112">
        <f t="shared" si="8"/>
        <v>5</v>
      </c>
      <c r="J39" s="112">
        <f t="shared" si="13"/>
        <v>133</v>
      </c>
      <c r="K39" s="83">
        <f t="shared" si="0"/>
        <v>160</v>
      </c>
      <c r="L39" s="32">
        <v>3</v>
      </c>
      <c r="M39" s="119">
        <f t="shared" si="1"/>
        <v>6</v>
      </c>
      <c r="N39" s="120">
        <f t="shared" si="9"/>
        <v>172</v>
      </c>
      <c r="O39" s="120">
        <f t="shared" si="2"/>
        <v>305</v>
      </c>
      <c r="P39" s="57">
        <f t="shared" si="10"/>
        <v>3050000</v>
      </c>
      <c r="Q39" s="62">
        <f t="shared" si="3"/>
        <v>12</v>
      </c>
      <c r="R39" s="124">
        <f t="shared" si="4"/>
        <v>0.43606557377049182</v>
      </c>
      <c r="T39" s="39">
        <f t="shared" si="5"/>
        <v>3050000</v>
      </c>
      <c r="U39" s="39">
        <f t="shared" si="16"/>
        <v>2592500</v>
      </c>
      <c r="V39" s="205">
        <v>0.85</v>
      </c>
    </row>
    <row r="40" spans="1:22" s="4" customFormat="1" ht="12" customHeight="1">
      <c r="A40" s="10">
        <f t="shared" si="15"/>
        <v>34</v>
      </c>
      <c r="B40" s="19">
        <f t="shared" si="11"/>
        <v>52</v>
      </c>
      <c r="C40" s="34">
        <f t="shared" si="18"/>
        <v>32.5</v>
      </c>
      <c r="D40" s="34">
        <v>30</v>
      </c>
      <c r="E40" s="51">
        <v>262700</v>
      </c>
      <c r="F40" s="74">
        <f t="shared" si="17"/>
        <v>0.36000000000000004</v>
      </c>
      <c r="G40" s="67">
        <f t="shared" si="14"/>
        <v>3073590.0000000005</v>
      </c>
      <c r="H40" s="107">
        <f t="shared" si="7"/>
        <v>307</v>
      </c>
      <c r="I40" s="108">
        <f t="shared" si="8"/>
        <v>5</v>
      </c>
      <c r="J40" s="108">
        <f t="shared" si="13"/>
        <v>138</v>
      </c>
      <c r="K40" s="81">
        <f t="shared" si="0"/>
        <v>169</v>
      </c>
      <c r="L40" s="11">
        <v>3</v>
      </c>
      <c r="M40" s="115">
        <f t="shared" si="1"/>
        <v>6</v>
      </c>
      <c r="N40" s="116">
        <f t="shared" si="9"/>
        <v>178</v>
      </c>
      <c r="O40" s="116">
        <f t="shared" si="2"/>
        <v>316</v>
      </c>
      <c r="P40" s="55">
        <f t="shared" si="10"/>
        <v>3160000</v>
      </c>
      <c r="Q40" s="60">
        <f t="shared" si="3"/>
        <v>9</v>
      </c>
      <c r="R40" s="122">
        <f t="shared" si="4"/>
        <v>0.43670886075949367</v>
      </c>
      <c r="T40" s="12">
        <f t="shared" si="5"/>
        <v>3160000</v>
      </c>
      <c r="U40" s="12">
        <f t="shared" si="16"/>
        <v>2686000</v>
      </c>
      <c r="V40" s="126">
        <v>0.85</v>
      </c>
    </row>
    <row r="41" spans="1:22" s="4" customFormat="1" ht="12" customHeight="1">
      <c r="A41" s="10">
        <f t="shared" si="15"/>
        <v>35</v>
      </c>
      <c r="B41" s="19">
        <f t="shared" si="11"/>
        <v>53</v>
      </c>
      <c r="C41" s="34">
        <f t="shared" si="18"/>
        <v>33</v>
      </c>
      <c r="D41" s="34">
        <v>31</v>
      </c>
      <c r="E41" s="51">
        <v>263500</v>
      </c>
      <c r="F41" s="74">
        <f t="shared" si="17"/>
        <v>0.37000000000000005</v>
      </c>
      <c r="G41" s="67">
        <f t="shared" si="14"/>
        <v>3217335.0000000005</v>
      </c>
      <c r="H41" s="107">
        <f t="shared" si="7"/>
        <v>322</v>
      </c>
      <c r="I41" s="108">
        <f t="shared" si="8"/>
        <v>5</v>
      </c>
      <c r="J41" s="108">
        <f t="shared" si="13"/>
        <v>143</v>
      </c>
      <c r="K41" s="81">
        <f t="shared" si="0"/>
        <v>179</v>
      </c>
      <c r="L41" s="11">
        <v>3</v>
      </c>
      <c r="M41" s="115">
        <f t="shared" si="1"/>
        <v>6</v>
      </c>
      <c r="N41" s="116">
        <f t="shared" si="9"/>
        <v>184</v>
      </c>
      <c r="O41" s="116">
        <f t="shared" si="2"/>
        <v>327</v>
      </c>
      <c r="P41" s="55">
        <f t="shared" si="10"/>
        <v>3270000</v>
      </c>
      <c r="Q41" s="60">
        <f t="shared" si="3"/>
        <v>5</v>
      </c>
      <c r="R41" s="122">
        <f t="shared" si="4"/>
        <v>0.43730886850152906</v>
      </c>
      <c r="T41" s="12">
        <f t="shared" si="5"/>
        <v>3270000</v>
      </c>
      <c r="U41" s="12">
        <f t="shared" si="16"/>
        <v>2779500</v>
      </c>
      <c r="V41" s="126">
        <v>0.85</v>
      </c>
    </row>
    <row r="42" spans="1:22" s="4" customFormat="1" ht="12" customHeight="1">
      <c r="A42" s="10">
        <f t="shared" si="15"/>
        <v>36</v>
      </c>
      <c r="B42" s="19">
        <f t="shared" si="11"/>
        <v>54</v>
      </c>
      <c r="C42" s="34">
        <f t="shared" si="18"/>
        <v>33.5</v>
      </c>
      <c r="D42" s="34">
        <f>D41+0.5</f>
        <v>31.5</v>
      </c>
      <c r="E42" s="51">
        <v>264300</v>
      </c>
      <c r="F42" s="74">
        <f t="shared" si="17"/>
        <v>0.38000000000000006</v>
      </c>
      <c r="G42" s="67">
        <f t="shared" si="14"/>
        <v>3364539.0000000005</v>
      </c>
      <c r="H42" s="107">
        <f t="shared" si="7"/>
        <v>336</v>
      </c>
      <c r="I42" s="108">
        <f t="shared" si="8"/>
        <v>5</v>
      </c>
      <c r="J42" s="108">
        <f t="shared" si="13"/>
        <v>148</v>
      </c>
      <c r="K42" s="81">
        <f t="shared" si="0"/>
        <v>188</v>
      </c>
      <c r="L42" s="11">
        <v>3</v>
      </c>
      <c r="M42" s="115">
        <f t="shared" si="1"/>
        <v>6</v>
      </c>
      <c r="N42" s="116">
        <f t="shared" si="9"/>
        <v>190</v>
      </c>
      <c r="O42" s="116">
        <f t="shared" si="2"/>
        <v>338</v>
      </c>
      <c r="P42" s="55">
        <f t="shared" si="10"/>
        <v>3380000</v>
      </c>
      <c r="Q42" s="60">
        <f t="shared" si="3"/>
        <v>2</v>
      </c>
      <c r="R42" s="122">
        <f t="shared" si="4"/>
        <v>0.43786982248520712</v>
      </c>
      <c r="T42" s="12">
        <f t="shared" si="5"/>
        <v>3380000</v>
      </c>
      <c r="U42" s="12">
        <f t="shared" si="16"/>
        <v>2873000</v>
      </c>
      <c r="V42" s="126">
        <v>0.85</v>
      </c>
    </row>
    <row r="43" spans="1:22" s="4" customFormat="1" ht="12" customHeight="1">
      <c r="A43" s="10">
        <f t="shared" si="15"/>
        <v>37</v>
      </c>
      <c r="B43" s="19">
        <f t="shared" si="11"/>
        <v>55</v>
      </c>
      <c r="C43" s="34">
        <f t="shared" si="18"/>
        <v>34</v>
      </c>
      <c r="D43" s="34">
        <f>D42+0.5</f>
        <v>32</v>
      </c>
      <c r="E43" s="51">
        <v>265100</v>
      </c>
      <c r="F43" s="74">
        <f t="shared" si="17"/>
        <v>0.39000000000000007</v>
      </c>
      <c r="G43" s="67">
        <f t="shared" si="14"/>
        <v>3515226.0000000005</v>
      </c>
      <c r="H43" s="107">
        <f t="shared" si="7"/>
        <v>352</v>
      </c>
      <c r="I43" s="108">
        <f t="shared" si="8"/>
        <v>5</v>
      </c>
      <c r="J43" s="108">
        <f t="shared" si="13"/>
        <v>153</v>
      </c>
      <c r="K43" s="81">
        <f t="shared" si="0"/>
        <v>199</v>
      </c>
      <c r="L43" s="11">
        <v>3</v>
      </c>
      <c r="M43" s="115">
        <f t="shared" si="1"/>
        <v>6</v>
      </c>
      <c r="N43" s="116">
        <f t="shared" si="9"/>
        <v>196</v>
      </c>
      <c r="O43" s="116">
        <f t="shared" si="2"/>
        <v>349</v>
      </c>
      <c r="P43" s="55">
        <f t="shared" si="10"/>
        <v>3490000</v>
      </c>
      <c r="Q43" s="60">
        <f t="shared" si="3"/>
        <v>-3</v>
      </c>
      <c r="R43" s="122">
        <f t="shared" si="4"/>
        <v>0.43839541547277938</v>
      </c>
      <c r="T43" s="12">
        <f t="shared" si="5"/>
        <v>3490000</v>
      </c>
      <c r="U43" s="12">
        <f t="shared" si="16"/>
        <v>2966500</v>
      </c>
      <c r="V43" s="126">
        <v>0.85</v>
      </c>
    </row>
    <row r="44" spans="1:22" s="4" customFormat="1" ht="12" customHeight="1">
      <c r="A44" s="10">
        <f t="shared" si="15"/>
        <v>38</v>
      </c>
      <c r="B44" s="19">
        <f t="shared" si="11"/>
        <v>56</v>
      </c>
      <c r="C44" s="34">
        <f t="shared" si="18"/>
        <v>34.5</v>
      </c>
      <c r="D44" s="34">
        <f>D43+0.5</f>
        <v>32.5</v>
      </c>
      <c r="E44" s="51">
        <v>265900</v>
      </c>
      <c r="F44" s="74">
        <f t="shared" si="17"/>
        <v>0.40000000000000008</v>
      </c>
      <c r="G44" s="67">
        <f t="shared" si="14"/>
        <v>3669420.0000000009</v>
      </c>
      <c r="H44" s="107">
        <f t="shared" si="7"/>
        <v>367</v>
      </c>
      <c r="I44" s="108">
        <f t="shared" si="8"/>
        <v>5</v>
      </c>
      <c r="J44" s="108">
        <f t="shared" si="13"/>
        <v>158</v>
      </c>
      <c r="K44" s="81">
        <f t="shared" si="0"/>
        <v>209</v>
      </c>
      <c r="L44" s="11">
        <v>3</v>
      </c>
      <c r="M44" s="115">
        <f t="shared" si="1"/>
        <v>6</v>
      </c>
      <c r="N44" s="116">
        <f t="shared" si="9"/>
        <v>202</v>
      </c>
      <c r="O44" s="116">
        <f t="shared" si="2"/>
        <v>360</v>
      </c>
      <c r="P44" s="55">
        <f t="shared" si="10"/>
        <v>3600000</v>
      </c>
      <c r="Q44" s="60">
        <f t="shared" si="3"/>
        <v>-7</v>
      </c>
      <c r="R44" s="122">
        <f t="shared" si="4"/>
        <v>0.43888888888888888</v>
      </c>
      <c r="T44" s="12">
        <f t="shared" si="5"/>
        <v>3600000</v>
      </c>
      <c r="U44" s="12">
        <f t="shared" si="16"/>
        <v>3060000</v>
      </c>
      <c r="V44" s="126">
        <v>0.85</v>
      </c>
    </row>
    <row r="45" spans="1:22" s="4" customFormat="1" ht="12" customHeight="1">
      <c r="A45" s="10">
        <f t="shared" si="15"/>
        <v>39</v>
      </c>
      <c r="B45" s="19">
        <f t="shared" si="11"/>
        <v>57</v>
      </c>
      <c r="C45" s="34">
        <f t="shared" si="18"/>
        <v>35</v>
      </c>
      <c r="D45" s="34">
        <f>D44+0.5</f>
        <v>33</v>
      </c>
      <c r="E45" s="51">
        <v>266700</v>
      </c>
      <c r="F45" s="74">
        <f t="shared" si="12"/>
        <v>0.40000000000000008</v>
      </c>
      <c r="G45" s="67">
        <f t="shared" si="14"/>
        <v>3733800.0000000009</v>
      </c>
      <c r="H45" s="107">
        <f t="shared" si="7"/>
        <v>373</v>
      </c>
      <c r="I45" s="108">
        <f t="shared" si="8"/>
        <v>5</v>
      </c>
      <c r="J45" s="108">
        <f t="shared" si="13"/>
        <v>163</v>
      </c>
      <c r="K45" s="81">
        <f t="shared" si="0"/>
        <v>210</v>
      </c>
      <c r="L45" s="48">
        <v>3</v>
      </c>
      <c r="M45" s="115">
        <f t="shared" si="1"/>
        <v>6</v>
      </c>
      <c r="N45" s="116">
        <f t="shared" si="9"/>
        <v>208</v>
      </c>
      <c r="O45" s="116">
        <f t="shared" si="2"/>
        <v>371</v>
      </c>
      <c r="P45" s="55">
        <f t="shared" si="10"/>
        <v>3710000</v>
      </c>
      <c r="Q45" s="60">
        <f t="shared" si="3"/>
        <v>-2</v>
      </c>
      <c r="R45" s="122">
        <f t="shared" si="4"/>
        <v>0.43935309973045822</v>
      </c>
      <c r="T45" s="12">
        <f t="shared" si="5"/>
        <v>3710000</v>
      </c>
      <c r="U45" s="12">
        <f t="shared" si="16"/>
        <v>3524500</v>
      </c>
      <c r="V45" s="126">
        <v>0.95</v>
      </c>
    </row>
    <row r="46" spans="1:22" s="4" customFormat="1" ht="12" customHeight="1">
      <c r="A46" s="10">
        <f t="shared" si="15"/>
        <v>40</v>
      </c>
      <c r="B46" s="19">
        <f t="shared" si="11"/>
        <v>58</v>
      </c>
      <c r="C46" s="34">
        <v>33.5</v>
      </c>
      <c r="D46" s="34">
        <v>31.5</v>
      </c>
      <c r="E46" s="51">
        <v>267500</v>
      </c>
      <c r="F46" s="74">
        <f t="shared" si="12"/>
        <v>0.40000000000000008</v>
      </c>
      <c r="G46" s="67">
        <f t="shared" si="14"/>
        <v>3584500.0000000005</v>
      </c>
      <c r="H46" s="107">
        <f t="shared" si="7"/>
        <v>358</v>
      </c>
      <c r="I46" s="108">
        <f t="shared" si="8"/>
        <v>5</v>
      </c>
      <c r="J46" s="108">
        <f t="shared" si="13"/>
        <v>168</v>
      </c>
      <c r="K46" s="81">
        <f t="shared" si="0"/>
        <v>190</v>
      </c>
      <c r="L46" s="48">
        <v>3</v>
      </c>
      <c r="M46" s="115">
        <f t="shared" si="1"/>
        <v>6</v>
      </c>
      <c r="N46" s="116">
        <f t="shared" si="9"/>
        <v>214</v>
      </c>
      <c r="O46" s="116">
        <f t="shared" si="2"/>
        <v>382</v>
      </c>
      <c r="P46" s="55">
        <f t="shared" si="10"/>
        <v>3820000</v>
      </c>
      <c r="Q46" s="60">
        <f t="shared" si="3"/>
        <v>24</v>
      </c>
      <c r="R46" s="122">
        <f t="shared" si="4"/>
        <v>0.43979057591623039</v>
      </c>
      <c r="T46" s="12">
        <f t="shared" si="5"/>
        <v>3820000</v>
      </c>
      <c r="U46" s="12">
        <f t="shared" si="16"/>
        <v>3629000</v>
      </c>
      <c r="V46" s="126">
        <v>0.95</v>
      </c>
    </row>
    <row r="47" spans="1:22" s="4" customFormat="1" ht="12" customHeight="1">
      <c r="A47" s="10">
        <f t="shared" si="15"/>
        <v>41</v>
      </c>
      <c r="B47" s="19">
        <f t="shared" si="11"/>
        <v>59</v>
      </c>
      <c r="C47" s="34">
        <v>34</v>
      </c>
      <c r="D47" s="34">
        <v>32</v>
      </c>
      <c r="E47" s="51">
        <v>268300</v>
      </c>
      <c r="F47" s="74">
        <f t="shared" si="12"/>
        <v>0.40000000000000008</v>
      </c>
      <c r="G47" s="67">
        <f t="shared" si="14"/>
        <v>3648880.0000000009</v>
      </c>
      <c r="H47" s="107">
        <f t="shared" si="7"/>
        <v>365</v>
      </c>
      <c r="I47" s="108">
        <f t="shared" si="8"/>
        <v>5</v>
      </c>
      <c r="J47" s="108">
        <f t="shared" si="13"/>
        <v>173</v>
      </c>
      <c r="K47" s="81">
        <f t="shared" si="0"/>
        <v>192</v>
      </c>
      <c r="L47" s="48">
        <v>3</v>
      </c>
      <c r="M47" s="115">
        <f t="shared" si="1"/>
        <v>6</v>
      </c>
      <c r="N47" s="116">
        <f t="shared" si="9"/>
        <v>220</v>
      </c>
      <c r="O47" s="116">
        <f t="shared" si="2"/>
        <v>393</v>
      </c>
      <c r="P47" s="55">
        <f t="shared" si="10"/>
        <v>3930000</v>
      </c>
      <c r="Q47" s="60">
        <f t="shared" si="3"/>
        <v>28</v>
      </c>
      <c r="R47" s="122">
        <f t="shared" si="4"/>
        <v>0.44020356234096691</v>
      </c>
      <c r="T47" s="12">
        <f t="shared" si="5"/>
        <v>3930000</v>
      </c>
      <c r="U47" s="12">
        <f t="shared" si="16"/>
        <v>3733500</v>
      </c>
      <c r="V47" s="126">
        <v>0.95</v>
      </c>
    </row>
    <row r="48" spans="1:22" s="4" customFormat="1" ht="12" customHeight="1">
      <c r="A48" s="13">
        <f t="shared" si="15"/>
        <v>42</v>
      </c>
      <c r="B48" s="20">
        <f t="shared" si="11"/>
        <v>60</v>
      </c>
      <c r="C48" s="43">
        <v>34.5</v>
      </c>
      <c r="D48" s="43">
        <v>32.5</v>
      </c>
      <c r="E48" s="52">
        <v>269100</v>
      </c>
      <c r="F48" s="75">
        <f t="shared" si="12"/>
        <v>0.40000000000000008</v>
      </c>
      <c r="G48" s="68">
        <f t="shared" si="14"/>
        <v>3713580.0000000009</v>
      </c>
      <c r="H48" s="109">
        <f t="shared" si="7"/>
        <v>371</v>
      </c>
      <c r="I48" s="110">
        <f t="shared" si="8"/>
        <v>5</v>
      </c>
      <c r="J48" s="110">
        <f t="shared" si="13"/>
        <v>178</v>
      </c>
      <c r="K48" s="82">
        <f t="shared" si="0"/>
        <v>193</v>
      </c>
      <c r="L48" s="49">
        <v>3</v>
      </c>
      <c r="M48" s="117">
        <f t="shared" si="1"/>
        <v>6</v>
      </c>
      <c r="N48" s="118">
        <f t="shared" si="9"/>
        <v>226</v>
      </c>
      <c r="O48" s="118">
        <f t="shared" si="2"/>
        <v>404</v>
      </c>
      <c r="P48" s="56">
        <f t="shared" si="10"/>
        <v>4040000</v>
      </c>
      <c r="Q48" s="61">
        <f t="shared" si="3"/>
        <v>33</v>
      </c>
      <c r="R48" s="123">
        <f t="shared" si="4"/>
        <v>0.4405940594059406</v>
      </c>
      <c r="T48" s="14">
        <f t="shared" si="5"/>
        <v>4040000</v>
      </c>
      <c r="U48" s="14">
        <f t="shared" si="16"/>
        <v>3838000</v>
      </c>
      <c r="V48" s="127">
        <v>0.95</v>
      </c>
    </row>
    <row r="49" spans="1:22" s="4" customFormat="1" ht="12" customHeight="1">
      <c r="A49" s="21"/>
      <c r="B49" s="17"/>
      <c r="C49" s="45"/>
      <c r="D49" s="46"/>
      <c r="E49" s="47"/>
      <c r="F49" s="47"/>
      <c r="G49" s="42"/>
      <c r="H49" s="22"/>
      <c r="I49" s="21"/>
      <c r="J49" s="21"/>
      <c r="K49" s="47"/>
      <c r="L49" s="24"/>
      <c r="M49" s="25"/>
      <c r="N49" s="22"/>
      <c r="O49" s="22"/>
      <c r="P49" s="58"/>
      <c r="Q49" s="26"/>
      <c r="R49" s="27"/>
      <c r="T49" s="22"/>
      <c r="U49" s="22"/>
      <c r="V49" s="41"/>
    </row>
    <row r="50" spans="1:22" s="4" customFormat="1" ht="12" customHeight="1">
      <c r="A50" s="21"/>
      <c r="B50" s="17"/>
      <c r="C50" s="17"/>
      <c r="D50" s="17"/>
      <c r="E50" s="22"/>
      <c r="F50" s="22"/>
      <c r="G50" s="23" t="s">
        <v>13</v>
      </c>
      <c r="H50" s="23"/>
      <c r="I50" s="21"/>
      <c r="J50" s="21"/>
      <c r="K50" s="23" t="s">
        <v>22</v>
      </c>
      <c r="L50" s="24"/>
      <c r="M50" s="25"/>
      <c r="N50" s="22"/>
      <c r="O50" s="22"/>
      <c r="P50" s="22"/>
      <c r="Q50" s="26"/>
      <c r="R50" s="27"/>
      <c r="T50" s="22"/>
      <c r="U50" s="22"/>
      <c r="V50" s="41"/>
    </row>
    <row r="51" spans="1:22" s="4" customFormat="1" ht="12" customHeight="1">
      <c r="E51" s="16"/>
      <c r="F51" s="16"/>
      <c r="G51" s="18" t="s">
        <v>28</v>
      </c>
      <c r="H51" s="18" t="s">
        <v>29</v>
      </c>
      <c r="I51" s="17"/>
      <c r="J51" s="17"/>
      <c r="K51" s="35">
        <v>7</v>
      </c>
      <c r="L51" s="63">
        <v>30</v>
      </c>
      <c r="N51"/>
      <c r="O51"/>
      <c r="V51" s="41"/>
    </row>
    <row r="52" spans="1:22" s="4" customFormat="1" ht="12" customHeight="1">
      <c r="E52" s="16"/>
      <c r="F52" s="16"/>
      <c r="G52" s="36">
        <v>0</v>
      </c>
      <c r="H52" s="63">
        <v>0</v>
      </c>
      <c r="K52" s="35">
        <v>6</v>
      </c>
      <c r="L52" s="63">
        <v>20</v>
      </c>
      <c r="N52"/>
      <c r="O52"/>
      <c r="V52" s="41"/>
    </row>
    <row r="53" spans="1:22" s="4" customFormat="1" ht="12" customHeight="1">
      <c r="E53" s="16"/>
      <c r="F53" s="16"/>
      <c r="G53" s="18">
        <v>2</v>
      </c>
      <c r="H53" s="63">
        <v>2</v>
      </c>
      <c r="I53"/>
      <c r="J53"/>
      <c r="K53" s="18">
        <v>5</v>
      </c>
      <c r="L53" s="63">
        <v>12</v>
      </c>
      <c r="N53"/>
      <c r="O53"/>
      <c r="V53" s="41"/>
    </row>
    <row r="54" spans="1:22" s="4" customFormat="1" ht="13.5" customHeight="1">
      <c r="E54" s="16"/>
      <c r="F54" s="16"/>
      <c r="G54" s="18">
        <v>6</v>
      </c>
      <c r="H54" s="63">
        <v>3</v>
      </c>
      <c r="I54"/>
      <c r="J54"/>
      <c r="K54" s="18">
        <v>4</v>
      </c>
      <c r="L54" s="63">
        <v>8</v>
      </c>
      <c r="N54"/>
      <c r="O54"/>
      <c r="V54" s="41"/>
    </row>
    <row r="55" spans="1:22" ht="12" customHeight="1">
      <c r="E55" s="3"/>
      <c r="F55" s="3"/>
      <c r="G55" s="18">
        <v>11</v>
      </c>
      <c r="H55" s="63">
        <v>4</v>
      </c>
      <c r="K55" s="18">
        <v>3</v>
      </c>
      <c r="L55" s="63">
        <v>6</v>
      </c>
    </row>
    <row r="56" spans="1:22" ht="12" customHeight="1">
      <c r="E56" s="3"/>
      <c r="F56" s="3"/>
      <c r="G56" s="121">
        <v>16</v>
      </c>
      <c r="H56" s="63">
        <v>5</v>
      </c>
      <c r="K56" s="64">
        <v>2</v>
      </c>
      <c r="L56" s="63">
        <v>4</v>
      </c>
    </row>
    <row r="57" spans="1:22" ht="12" customHeight="1">
      <c r="E57" s="3"/>
      <c r="F57" s="3"/>
      <c r="G57" s="129"/>
      <c r="H57" s="130"/>
      <c r="K57" s="64">
        <v>1</v>
      </c>
      <c r="L57" s="63">
        <v>2</v>
      </c>
    </row>
    <row r="58" spans="1:22" ht="12" customHeight="1">
      <c r="E58" s="3"/>
      <c r="F58" s="3"/>
      <c r="K58" s="84" t="s">
        <v>35</v>
      </c>
      <c r="L58" s="63">
        <v>0</v>
      </c>
    </row>
    <row r="59" spans="1:22" ht="12" customHeight="1">
      <c r="E59" s="3"/>
      <c r="F59" s="3"/>
      <c r="G59" s="30"/>
    </row>
    <row r="60" spans="1:22" ht="12" customHeight="1">
      <c r="E60" s="3"/>
      <c r="F60" s="3"/>
      <c r="G60" s="30"/>
    </row>
    <row r="61" spans="1:22" ht="12" customHeight="1">
      <c r="E61" s="3"/>
      <c r="F61" s="3"/>
      <c r="G61" s="30"/>
    </row>
    <row r="62" spans="1:22" ht="12" customHeight="1">
      <c r="A62" s="207" t="s">
        <v>52</v>
      </c>
      <c r="E62" s="3"/>
      <c r="F62" s="3"/>
      <c r="G62" s="30"/>
      <c r="V62" s="206" t="s">
        <v>51</v>
      </c>
    </row>
    <row r="63" spans="1:22" ht="12" customHeight="1">
      <c r="E63" s="3"/>
      <c r="F63" s="3"/>
      <c r="G63" s="30"/>
    </row>
    <row r="64" spans="1:22" ht="12" customHeight="1">
      <c r="E64" s="3"/>
      <c r="F64" s="3"/>
      <c r="G64" s="30"/>
    </row>
    <row r="65" spans="5:7" ht="12" customHeight="1">
      <c r="E65" s="3"/>
      <c r="F65" s="3"/>
      <c r="G65" s="30"/>
    </row>
    <row r="66" spans="5:7" ht="12" customHeight="1">
      <c r="E66" s="3"/>
      <c r="F66" s="3"/>
      <c r="G66" s="30"/>
    </row>
    <row r="67" spans="5:7" ht="12" customHeight="1">
      <c r="E67" s="3"/>
      <c r="F67" s="3"/>
      <c r="G67" s="30"/>
    </row>
    <row r="68" spans="5:7" ht="12" customHeight="1">
      <c r="E68" s="3"/>
      <c r="F68" s="3"/>
      <c r="G68" s="30"/>
    </row>
    <row r="69" spans="5:7" ht="12" customHeight="1">
      <c r="E69" s="3"/>
      <c r="F69" s="3"/>
      <c r="G69" s="30"/>
    </row>
    <row r="70" spans="5:7" ht="12" customHeight="1">
      <c r="E70" s="3"/>
      <c r="F70" s="3"/>
      <c r="G70" s="30"/>
    </row>
    <row r="71" spans="5:7" ht="12" customHeight="1">
      <c r="E71" s="3"/>
      <c r="F71" s="3"/>
      <c r="G71" s="30"/>
    </row>
    <row r="72" spans="5:7" ht="12" customHeight="1">
      <c r="E72" s="3"/>
      <c r="F72" s="3"/>
      <c r="G72" s="30"/>
    </row>
    <row r="73" spans="5:7" ht="12" customHeight="1">
      <c r="E73" s="3"/>
      <c r="F73" s="3"/>
      <c r="G73" s="30"/>
    </row>
    <row r="74" spans="5:7" ht="12" customHeight="1">
      <c r="E74" s="3"/>
      <c r="F74" s="3"/>
      <c r="G74" s="30"/>
    </row>
    <row r="75" spans="5:7" ht="12" customHeight="1">
      <c r="E75" s="3"/>
      <c r="F75" s="3"/>
      <c r="G75" s="30"/>
    </row>
    <row r="76" spans="5:7" ht="12" customHeight="1">
      <c r="E76" s="3"/>
      <c r="F76" s="3"/>
      <c r="G76" s="30"/>
    </row>
    <row r="77" spans="5:7" ht="12" customHeight="1">
      <c r="E77" s="3"/>
      <c r="F77" s="3"/>
      <c r="G77" s="30"/>
    </row>
    <row r="78" spans="5:7" ht="12" customHeight="1">
      <c r="E78" s="3"/>
      <c r="F78" s="3"/>
      <c r="G78" s="30"/>
    </row>
    <row r="79" spans="5:7" ht="12" customHeight="1">
      <c r="E79" s="3"/>
      <c r="F79" s="3"/>
      <c r="G79" s="30"/>
    </row>
    <row r="80" spans="5:7" ht="12" customHeight="1">
      <c r="E80" s="3"/>
      <c r="F80" s="3"/>
      <c r="G80" s="30"/>
    </row>
    <row r="81" spans="5:7" ht="12" customHeight="1">
      <c r="E81" s="3"/>
      <c r="F81" s="3"/>
      <c r="G81" s="30"/>
    </row>
    <row r="82" spans="5:7" ht="12" customHeight="1">
      <c r="E82" s="3"/>
      <c r="F82" s="3"/>
      <c r="G82" s="30"/>
    </row>
    <row r="83" spans="5:7" ht="12" customHeight="1">
      <c r="E83" s="3"/>
      <c r="F83" s="3"/>
      <c r="G83" s="30"/>
    </row>
    <row r="84" spans="5:7" ht="12" customHeight="1">
      <c r="E84" s="3"/>
      <c r="F84" s="3"/>
      <c r="G84" s="30"/>
    </row>
    <row r="85" spans="5:7" ht="12" customHeight="1">
      <c r="E85" s="3"/>
      <c r="F85" s="3"/>
      <c r="G85" s="30"/>
    </row>
    <row r="86" spans="5:7" ht="12" customHeight="1">
      <c r="E86" s="3"/>
      <c r="F86" s="3"/>
      <c r="G86" s="30"/>
    </row>
    <row r="87" spans="5:7" ht="12" customHeight="1">
      <c r="E87" s="3"/>
      <c r="F87" s="3"/>
      <c r="G87" s="30"/>
    </row>
    <row r="88" spans="5:7" ht="12" customHeight="1">
      <c r="E88" s="3"/>
      <c r="F88" s="3"/>
      <c r="G88" s="30"/>
    </row>
    <row r="89" spans="5:7" ht="12" customHeight="1">
      <c r="E89" s="3"/>
      <c r="F89" s="3"/>
      <c r="G89" s="30"/>
    </row>
    <row r="90" spans="5:7" ht="12" customHeight="1">
      <c r="E90" s="3"/>
      <c r="F90" s="3"/>
      <c r="G90" s="30"/>
    </row>
    <row r="91" spans="5:7" ht="12" customHeight="1">
      <c r="E91" s="3"/>
      <c r="F91" s="3"/>
      <c r="G91" s="30"/>
    </row>
    <row r="92" spans="5:7" ht="12" customHeight="1">
      <c r="E92" s="3"/>
      <c r="F92" s="3"/>
      <c r="G92" s="30"/>
    </row>
    <row r="93" spans="5:7" ht="12" customHeight="1">
      <c r="E93" s="3"/>
      <c r="F93" s="3"/>
      <c r="G93" s="30"/>
    </row>
    <row r="94" spans="5:7" ht="12" customHeight="1">
      <c r="E94" s="3"/>
      <c r="F94" s="3"/>
      <c r="G94" s="30"/>
    </row>
    <row r="95" spans="5:7" ht="12" customHeight="1">
      <c r="E95" s="3"/>
      <c r="F95" s="3"/>
      <c r="G95" s="30"/>
    </row>
    <row r="96" spans="5:7" ht="12" customHeight="1">
      <c r="E96" s="3"/>
      <c r="F96" s="3"/>
      <c r="G96" s="30"/>
    </row>
    <row r="97" spans="5:7" ht="12" customHeight="1">
      <c r="E97" s="3"/>
      <c r="F97" s="3"/>
      <c r="G97" s="30"/>
    </row>
    <row r="98" spans="5:7" ht="12" customHeight="1">
      <c r="E98" s="3"/>
      <c r="F98" s="3"/>
      <c r="G98" s="30"/>
    </row>
    <row r="99" spans="5:7" ht="12" customHeight="1">
      <c r="E99" s="3"/>
      <c r="F99" s="3"/>
      <c r="G99" s="30"/>
    </row>
    <row r="100" spans="5:7" ht="12" customHeight="1">
      <c r="E100" s="3"/>
      <c r="F100" s="3"/>
      <c r="G100" s="30"/>
    </row>
    <row r="101" spans="5:7" ht="12" customHeight="1">
      <c r="E101" s="3"/>
      <c r="F101" s="3"/>
      <c r="G101" s="30"/>
    </row>
    <row r="102" spans="5:7" ht="12" customHeight="1">
      <c r="E102" s="3"/>
      <c r="F102" s="3"/>
      <c r="G102" s="30"/>
    </row>
    <row r="103" spans="5:7" ht="12" customHeight="1">
      <c r="E103" s="3"/>
      <c r="F103" s="3"/>
      <c r="G103" s="30"/>
    </row>
    <row r="104" spans="5:7" ht="12" customHeight="1">
      <c r="E104" s="3"/>
      <c r="F104" s="3"/>
      <c r="G104" s="30"/>
    </row>
    <row r="105" spans="5:7" ht="12" customHeight="1">
      <c r="E105" s="3"/>
      <c r="F105" s="3"/>
      <c r="G105" s="30"/>
    </row>
    <row r="106" spans="5:7" ht="12" customHeight="1">
      <c r="E106" s="3"/>
      <c r="F106" s="3"/>
      <c r="G106" s="30"/>
    </row>
    <row r="107" spans="5:7" ht="12" customHeight="1">
      <c r="E107" s="3"/>
      <c r="F107" s="3"/>
      <c r="G107" s="30"/>
    </row>
    <row r="108" spans="5:7" ht="12" customHeight="1">
      <c r="E108" s="3"/>
      <c r="F108" s="3"/>
      <c r="G108" s="30"/>
    </row>
    <row r="109" spans="5:7" ht="12" customHeight="1">
      <c r="E109" s="3"/>
      <c r="F109" s="3"/>
      <c r="G109" s="30"/>
    </row>
    <row r="110" spans="5:7" ht="12" customHeight="1">
      <c r="E110" s="3"/>
      <c r="F110" s="3"/>
      <c r="G110" s="30"/>
    </row>
    <row r="111" spans="5:7" ht="12" customHeight="1">
      <c r="E111" s="3"/>
      <c r="F111" s="3"/>
      <c r="G111" s="30"/>
    </row>
    <row r="112" spans="5:7" ht="12" customHeight="1">
      <c r="E112" s="3"/>
      <c r="F112" s="3"/>
      <c r="G112" s="30"/>
    </row>
    <row r="113" spans="5:7" ht="12" customHeight="1">
      <c r="E113" s="3"/>
      <c r="F113" s="3"/>
      <c r="G113" s="30"/>
    </row>
    <row r="114" spans="5:7" ht="12" customHeight="1">
      <c r="E114" s="3"/>
      <c r="F114" s="3"/>
      <c r="G114" s="30"/>
    </row>
    <row r="115" spans="5:7" ht="12" customHeight="1">
      <c r="E115" s="3"/>
      <c r="F115" s="3"/>
      <c r="G115" s="30"/>
    </row>
    <row r="116" spans="5:7" ht="12" customHeight="1">
      <c r="E116" s="3"/>
      <c r="F116" s="3"/>
      <c r="G116" s="30"/>
    </row>
    <row r="117" spans="5:7" ht="12" customHeight="1">
      <c r="E117" s="3"/>
      <c r="F117" s="3"/>
      <c r="G117" s="30"/>
    </row>
    <row r="118" spans="5:7" ht="12" customHeight="1">
      <c r="E118" s="3"/>
      <c r="F118" s="3"/>
      <c r="G118" s="30"/>
    </row>
    <row r="119" spans="5:7" ht="12" customHeight="1">
      <c r="E119" s="3"/>
      <c r="F119" s="3"/>
      <c r="G119" s="30"/>
    </row>
    <row r="120" spans="5:7" ht="12" customHeight="1">
      <c r="E120" s="3"/>
      <c r="F120" s="3"/>
      <c r="G120" s="30"/>
    </row>
    <row r="121" spans="5:7" ht="12" customHeight="1">
      <c r="E121" s="3"/>
      <c r="F121" s="3"/>
      <c r="G121" s="30"/>
    </row>
    <row r="122" spans="5:7" ht="12" customHeight="1">
      <c r="E122" s="3"/>
      <c r="F122" s="3"/>
      <c r="G122" s="30"/>
    </row>
    <row r="123" spans="5:7" ht="12" customHeight="1">
      <c r="E123" s="3"/>
      <c r="F123" s="3"/>
      <c r="G123" s="30"/>
    </row>
    <row r="124" spans="5:7" ht="12" customHeight="1">
      <c r="E124" s="3"/>
      <c r="F124" s="3"/>
      <c r="G124" s="30"/>
    </row>
    <row r="125" spans="5:7" ht="12" customHeight="1">
      <c r="E125" s="3"/>
      <c r="F125" s="3"/>
      <c r="G125" s="30"/>
    </row>
    <row r="126" spans="5:7" ht="12" customHeight="1">
      <c r="E126" s="3"/>
      <c r="F126" s="3"/>
      <c r="G126" s="30"/>
    </row>
    <row r="127" spans="5:7" ht="12" customHeight="1">
      <c r="E127" s="3"/>
      <c r="F127" s="3"/>
      <c r="G127" s="30"/>
    </row>
    <row r="128" spans="5:7" ht="12" customHeight="1">
      <c r="E128" s="3"/>
      <c r="F128" s="3"/>
      <c r="G128" s="30"/>
    </row>
    <row r="129" spans="5:7" ht="12" customHeight="1">
      <c r="E129" s="3"/>
      <c r="F129" s="3"/>
      <c r="G129" s="30"/>
    </row>
    <row r="130" spans="5:7" ht="12" customHeight="1">
      <c r="E130" s="3"/>
      <c r="F130" s="3"/>
      <c r="G130" s="30"/>
    </row>
    <row r="131" spans="5:7" ht="12" customHeight="1">
      <c r="E131" s="3"/>
      <c r="F131" s="3"/>
      <c r="G131" s="30"/>
    </row>
    <row r="132" spans="5:7" ht="12" customHeight="1">
      <c r="E132" s="3"/>
      <c r="F132" s="3"/>
      <c r="G132" s="30"/>
    </row>
    <row r="133" spans="5:7" ht="12" customHeight="1">
      <c r="E133" s="3"/>
      <c r="F133" s="3"/>
      <c r="G133" s="30"/>
    </row>
    <row r="134" spans="5:7" ht="12" customHeight="1">
      <c r="E134" s="3"/>
      <c r="F134" s="3"/>
      <c r="G134" s="30"/>
    </row>
    <row r="135" spans="5:7" ht="12" customHeight="1">
      <c r="E135" s="3"/>
      <c r="F135" s="3"/>
      <c r="G135" s="30"/>
    </row>
    <row r="136" spans="5:7" ht="12" customHeight="1">
      <c r="E136" s="3"/>
      <c r="F136" s="3"/>
      <c r="G136" s="30"/>
    </row>
    <row r="137" spans="5:7" ht="12" customHeight="1">
      <c r="E137" s="3"/>
      <c r="F137" s="3"/>
      <c r="G137" s="30"/>
    </row>
    <row r="138" spans="5:7" ht="12" customHeight="1">
      <c r="E138" s="3"/>
      <c r="F138" s="3"/>
      <c r="G138" s="30"/>
    </row>
    <row r="139" spans="5:7" ht="12" customHeight="1">
      <c r="E139" s="3"/>
      <c r="F139" s="3"/>
      <c r="G139" s="30"/>
    </row>
    <row r="140" spans="5:7" ht="12" customHeight="1">
      <c r="E140" s="3"/>
      <c r="F140" s="3"/>
      <c r="G140" s="30"/>
    </row>
    <row r="141" spans="5:7" ht="12" customHeight="1">
      <c r="E141" s="3"/>
      <c r="F141" s="3"/>
      <c r="G141" s="30"/>
    </row>
    <row r="142" spans="5:7" ht="12" customHeight="1">
      <c r="E142" s="3"/>
      <c r="F142" s="3"/>
      <c r="G142" s="30"/>
    </row>
    <row r="143" spans="5:7" ht="12" customHeight="1">
      <c r="E143" s="3"/>
      <c r="F143" s="3"/>
      <c r="G143" s="30"/>
    </row>
    <row r="144" spans="5:7" ht="12" customHeight="1">
      <c r="E144" s="3"/>
      <c r="F144" s="3"/>
      <c r="G144" s="30"/>
    </row>
    <row r="145" spans="5:7" ht="12" customHeight="1">
      <c r="E145" s="3"/>
      <c r="F145" s="3"/>
      <c r="G145" s="30"/>
    </row>
    <row r="146" spans="5:7" ht="12" customHeight="1">
      <c r="E146" s="3"/>
      <c r="F146" s="3"/>
      <c r="G146" s="30"/>
    </row>
    <row r="147" spans="5:7" ht="12" customHeight="1">
      <c r="E147" s="3"/>
      <c r="F147" s="3"/>
      <c r="G147" s="30"/>
    </row>
    <row r="148" spans="5:7" ht="12" customHeight="1">
      <c r="E148" s="3"/>
      <c r="F148" s="3"/>
      <c r="G148" s="30"/>
    </row>
    <row r="149" spans="5:7" ht="12" customHeight="1">
      <c r="E149" s="3"/>
      <c r="F149" s="3"/>
      <c r="G149" s="30"/>
    </row>
    <row r="150" spans="5:7" ht="12" customHeight="1">
      <c r="E150" s="3"/>
      <c r="F150" s="3"/>
      <c r="G150" s="30"/>
    </row>
    <row r="151" spans="5:7" ht="12" customHeight="1">
      <c r="E151" s="3"/>
      <c r="F151" s="3"/>
      <c r="G151" s="30"/>
    </row>
    <row r="152" spans="5:7" ht="12" customHeight="1">
      <c r="E152" s="3"/>
      <c r="F152" s="3"/>
      <c r="G152" s="30"/>
    </row>
    <row r="153" spans="5:7" ht="12" customHeight="1">
      <c r="E153" s="3"/>
      <c r="F153" s="3"/>
      <c r="G153" s="30"/>
    </row>
    <row r="154" spans="5:7" ht="12" customHeight="1">
      <c r="E154" s="3"/>
      <c r="F154" s="3"/>
      <c r="G154" s="30"/>
    </row>
    <row r="155" spans="5:7" ht="12" customHeight="1">
      <c r="E155" s="3"/>
      <c r="F155" s="3"/>
      <c r="G155" s="30"/>
    </row>
    <row r="156" spans="5:7" ht="12" customHeight="1">
      <c r="E156" s="3"/>
      <c r="F156" s="3"/>
      <c r="G156" s="30"/>
    </row>
    <row r="157" spans="5:7" ht="12" customHeight="1">
      <c r="E157" s="3"/>
      <c r="F157" s="3"/>
      <c r="G157" s="30"/>
    </row>
    <row r="158" spans="5:7" ht="12" customHeight="1">
      <c r="E158" s="3"/>
      <c r="F158" s="3"/>
      <c r="G158" s="30"/>
    </row>
    <row r="159" spans="5:7" ht="12" customHeight="1">
      <c r="E159" s="3"/>
      <c r="F159" s="3"/>
      <c r="G159" s="30"/>
    </row>
    <row r="160" spans="5:7" ht="12" customHeight="1">
      <c r="E160" s="3"/>
      <c r="F160" s="3"/>
      <c r="G160" s="30"/>
    </row>
    <row r="161" spans="5:7" ht="12" customHeight="1">
      <c r="E161" s="3"/>
      <c r="F161" s="3"/>
      <c r="G161" s="30"/>
    </row>
    <row r="162" spans="5:7" ht="12" customHeight="1">
      <c r="E162" s="3"/>
      <c r="F162" s="3"/>
      <c r="G162" s="30"/>
    </row>
    <row r="163" spans="5:7" ht="12" customHeight="1">
      <c r="E163" s="3"/>
      <c r="F163" s="3"/>
      <c r="G163" s="30"/>
    </row>
    <row r="164" spans="5:7" ht="12" customHeight="1">
      <c r="E164" s="3"/>
      <c r="F164" s="3"/>
      <c r="G164" s="30"/>
    </row>
    <row r="165" spans="5:7" ht="12" customHeight="1">
      <c r="E165" s="3"/>
      <c r="F165" s="3"/>
      <c r="G165" s="30"/>
    </row>
    <row r="166" spans="5:7" ht="12" customHeight="1">
      <c r="E166" s="3"/>
      <c r="F166" s="3"/>
      <c r="G166" s="30"/>
    </row>
    <row r="167" spans="5:7" ht="12" customHeight="1">
      <c r="E167" s="3"/>
      <c r="F167" s="3"/>
      <c r="G167" s="30"/>
    </row>
    <row r="168" spans="5:7" ht="12" customHeight="1">
      <c r="E168" s="3"/>
      <c r="F168" s="3"/>
      <c r="G168" s="30"/>
    </row>
    <row r="169" spans="5:7" ht="12" customHeight="1">
      <c r="E169" s="3"/>
      <c r="F169" s="3"/>
      <c r="G169" s="30"/>
    </row>
    <row r="170" spans="5:7" ht="12" customHeight="1">
      <c r="E170" s="3"/>
      <c r="F170" s="3"/>
      <c r="G170" s="30"/>
    </row>
    <row r="171" spans="5:7" ht="12" customHeight="1">
      <c r="E171" s="3"/>
      <c r="F171" s="3"/>
      <c r="G171" s="30"/>
    </row>
    <row r="172" spans="5:7" ht="12" customHeight="1">
      <c r="E172" s="3"/>
      <c r="F172" s="3"/>
      <c r="G172" s="30"/>
    </row>
    <row r="173" spans="5:7" ht="13.9" customHeight="1">
      <c r="E173" s="3"/>
      <c r="F173" s="3"/>
      <c r="G173" s="30"/>
    </row>
    <row r="174" spans="5:7" ht="13.9" customHeight="1">
      <c r="E174" s="3"/>
      <c r="F174" s="3"/>
      <c r="G174" s="30"/>
    </row>
    <row r="175" spans="5:7" ht="13.9" customHeight="1">
      <c r="E175" s="3"/>
      <c r="F175" s="3"/>
      <c r="G175" s="30"/>
    </row>
    <row r="176" spans="5:7" ht="13.9" customHeight="1">
      <c r="E176" s="3"/>
      <c r="F176" s="3"/>
      <c r="G176" s="30"/>
    </row>
    <row r="177" spans="5:7" ht="13.9" customHeight="1">
      <c r="E177" s="3"/>
      <c r="F177" s="3"/>
      <c r="G177" s="30"/>
    </row>
    <row r="178" spans="5:7" ht="13.9" customHeight="1">
      <c r="E178" s="3"/>
      <c r="F178" s="3"/>
      <c r="G178" s="30"/>
    </row>
    <row r="179" spans="5:7" ht="13.9" customHeight="1">
      <c r="E179" s="3"/>
      <c r="F179" s="3"/>
      <c r="G179" s="30"/>
    </row>
    <row r="180" spans="5:7" ht="13.9" customHeight="1">
      <c r="E180" s="3"/>
      <c r="F180" s="3"/>
      <c r="G180" s="30"/>
    </row>
    <row r="181" spans="5:7" ht="13.9" customHeight="1">
      <c r="E181" s="3"/>
      <c r="F181" s="3"/>
      <c r="G181" s="30"/>
    </row>
    <row r="182" spans="5:7" ht="13.9" customHeight="1">
      <c r="E182" s="3"/>
      <c r="F182" s="3"/>
      <c r="G182" s="30"/>
    </row>
    <row r="183" spans="5:7" ht="13.9" customHeight="1">
      <c r="E183" s="3"/>
      <c r="F183" s="3"/>
      <c r="G183" s="30"/>
    </row>
    <row r="184" spans="5:7" ht="13.9" customHeight="1">
      <c r="E184" s="3"/>
      <c r="F184" s="3"/>
      <c r="G184" s="30"/>
    </row>
    <row r="185" spans="5:7" ht="13.9" customHeight="1">
      <c r="E185" s="3"/>
      <c r="F185" s="3"/>
      <c r="G185" s="30"/>
    </row>
    <row r="186" spans="5:7" ht="13.9" customHeight="1">
      <c r="E186" s="3"/>
      <c r="F186" s="3"/>
      <c r="G186" s="30"/>
    </row>
    <row r="187" spans="5:7" ht="13.9" customHeight="1">
      <c r="E187" s="3"/>
      <c r="F187" s="3"/>
      <c r="G187" s="30"/>
    </row>
    <row r="188" spans="5:7" ht="13.9" customHeight="1">
      <c r="E188" s="3"/>
      <c r="F188" s="3"/>
      <c r="G188" s="30"/>
    </row>
    <row r="189" spans="5:7" ht="13.9" customHeight="1">
      <c r="E189" s="3"/>
      <c r="F189" s="3"/>
      <c r="G189" s="30"/>
    </row>
    <row r="190" spans="5:7" ht="13.9" customHeight="1">
      <c r="E190" s="3"/>
      <c r="F190" s="3"/>
      <c r="G190" s="30"/>
    </row>
    <row r="191" spans="5:7" ht="13.9" customHeight="1">
      <c r="E191" s="3"/>
      <c r="F191" s="3"/>
      <c r="G191" s="30"/>
    </row>
    <row r="192" spans="5:7" ht="13.9" customHeight="1">
      <c r="E192" s="3"/>
      <c r="F192" s="3"/>
      <c r="G192" s="30"/>
    </row>
    <row r="193" spans="5:7" ht="13.9" customHeight="1">
      <c r="E193" s="3"/>
      <c r="F193" s="3"/>
      <c r="G193" s="30"/>
    </row>
    <row r="194" spans="5:7" ht="13.9" customHeight="1">
      <c r="E194" s="3"/>
      <c r="F194" s="3"/>
      <c r="G194" s="30"/>
    </row>
    <row r="195" spans="5:7" ht="13.9" customHeight="1">
      <c r="E195" s="3"/>
      <c r="F195" s="3"/>
      <c r="G195" s="30"/>
    </row>
    <row r="196" spans="5:7" ht="13.9" customHeight="1">
      <c r="E196" s="3"/>
      <c r="F196" s="3"/>
      <c r="G196" s="30"/>
    </row>
    <row r="197" spans="5:7" ht="13.9" customHeight="1">
      <c r="E197" s="3"/>
      <c r="F197" s="3"/>
      <c r="G197" s="30"/>
    </row>
    <row r="198" spans="5:7" ht="13.9" customHeight="1">
      <c r="E198" s="3"/>
      <c r="F198" s="3"/>
      <c r="G198" s="30"/>
    </row>
    <row r="199" spans="5:7" ht="13.9" customHeight="1">
      <c r="E199" s="3"/>
      <c r="F199" s="3"/>
      <c r="G199" s="30"/>
    </row>
    <row r="200" spans="5:7" ht="13.9" customHeight="1">
      <c r="E200" s="3"/>
      <c r="F200" s="3"/>
      <c r="G200" s="30"/>
    </row>
    <row r="201" spans="5:7" ht="13.9" customHeight="1">
      <c r="E201" s="3"/>
      <c r="F201" s="3"/>
      <c r="G201" s="30"/>
    </row>
    <row r="202" spans="5:7" ht="13.9" customHeight="1">
      <c r="E202" s="3"/>
      <c r="F202" s="3"/>
      <c r="G202" s="30"/>
    </row>
    <row r="203" spans="5:7" ht="13.9" customHeight="1">
      <c r="E203" s="3"/>
      <c r="F203" s="3"/>
      <c r="G203" s="30"/>
    </row>
    <row r="204" spans="5:7" ht="13.9" customHeight="1">
      <c r="E204" s="3"/>
      <c r="F204" s="3"/>
      <c r="G204" s="30"/>
    </row>
    <row r="205" spans="5:7" ht="13.9" customHeight="1">
      <c r="E205" s="3"/>
      <c r="F205" s="3"/>
      <c r="G205" s="30"/>
    </row>
    <row r="206" spans="5:7" ht="13.9" customHeight="1">
      <c r="E206" s="3"/>
      <c r="F206" s="3"/>
      <c r="G206" s="30"/>
    </row>
    <row r="207" spans="5:7" ht="13.9" customHeight="1">
      <c r="E207" s="3"/>
      <c r="F207" s="3"/>
      <c r="G207" s="30"/>
    </row>
    <row r="208" spans="5:7" ht="13.9" customHeight="1">
      <c r="E208" s="3"/>
      <c r="F208" s="3"/>
      <c r="G208" s="30"/>
    </row>
    <row r="209" spans="5:7" ht="13.9" customHeight="1">
      <c r="E209" s="3"/>
      <c r="F209" s="3"/>
      <c r="G209" s="30"/>
    </row>
    <row r="210" spans="5:7" ht="13.9" customHeight="1">
      <c r="E210" s="3"/>
      <c r="F210" s="3"/>
      <c r="G210" s="30"/>
    </row>
    <row r="211" spans="5:7" ht="13.9" customHeight="1">
      <c r="E211" s="3"/>
      <c r="F211" s="3"/>
      <c r="G211" s="30"/>
    </row>
    <row r="212" spans="5:7" ht="13.9" customHeight="1">
      <c r="E212" s="3"/>
      <c r="F212" s="3"/>
      <c r="G212" s="30"/>
    </row>
    <row r="213" spans="5:7" ht="13.9" customHeight="1">
      <c r="E213" s="3"/>
      <c r="F213" s="3"/>
      <c r="G213" s="30"/>
    </row>
    <row r="214" spans="5:7" ht="13.9" customHeight="1">
      <c r="E214" s="3"/>
      <c r="F214" s="3"/>
      <c r="G214" s="30"/>
    </row>
    <row r="215" spans="5:7" ht="13.9" customHeight="1">
      <c r="E215" s="3"/>
      <c r="F215" s="3"/>
      <c r="G215" s="30"/>
    </row>
    <row r="216" spans="5:7" ht="13.9" customHeight="1">
      <c r="E216" s="3"/>
      <c r="F216" s="3"/>
      <c r="G216" s="30"/>
    </row>
    <row r="217" spans="5:7" ht="13.9" customHeight="1">
      <c r="E217" s="3"/>
      <c r="F217" s="3"/>
      <c r="G217" s="30"/>
    </row>
    <row r="218" spans="5:7" ht="13.9" customHeight="1">
      <c r="E218" s="3"/>
      <c r="F218" s="3"/>
      <c r="G218" s="30"/>
    </row>
    <row r="219" spans="5:7" ht="13.9" customHeight="1">
      <c r="E219" s="3"/>
      <c r="F219" s="3"/>
      <c r="G219" s="30"/>
    </row>
    <row r="220" spans="5:7" ht="13.9" customHeight="1">
      <c r="E220" s="3"/>
      <c r="F220" s="3"/>
      <c r="G220" s="30"/>
    </row>
    <row r="221" spans="5:7" ht="13.9" customHeight="1">
      <c r="E221" s="3"/>
      <c r="F221" s="3"/>
      <c r="G221" s="30"/>
    </row>
    <row r="222" spans="5:7" ht="13.9" customHeight="1">
      <c r="E222" s="3"/>
      <c r="F222" s="3"/>
      <c r="G222" s="30"/>
    </row>
    <row r="223" spans="5:7" ht="13.9" customHeight="1">
      <c r="E223" s="3"/>
      <c r="F223" s="3"/>
      <c r="G223" s="30"/>
    </row>
    <row r="224" spans="5:7" ht="13.9" customHeight="1">
      <c r="E224" s="3"/>
      <c r="F224" s="3"/>
      <c r="G224" s="30"/>
    </row>
    <row r="225" spans="5:7" ht="13.9" customHeight="1">
      <c r="E225" s="3"/>
      <c r="F225" s="3"/>
      <c r="G225" s="30"/>
    </row>
    <row r="226" spans="5:7" ht="13.9" customHeight="1">
      <c r="E226" s="3"/>
      <c r="F226" s="3"/>
      <c r="G226" s="30"/>
    </row>
    <row r="227" spans="5:7" ht="13.9" customHeight="1">
      <c r="E227" s="3"/>
      <c r="F227" s="3"/>
      <c r="G227" s="30"/>
    </row>
    <row r="228" spans="5:7" ht="13.9" customHeight="1">
      <c r="E228" s="3"/>
      <c r="F228" s="3"/>
      <c r="G228" s="30"/>
    </row>
    <row r="229" spans="5:7" ht="13.9" customHeight="1">
      <c r="E229" s="3"/>
      <c r="F229" s="3"/>
      <c r="G229" s="30"/>
    </row>
    <row r="230" spans="5:7" ht="13.9" customHeight="1">
      <c r="E230" s="3"/>
      <c r="F230" s="3"/>
      <c r="G230" s="30"/>
    </row>
    <row r="231" spans="5:7" ht="13.9" customHeight="1">
      <c r="E231" s="3"/>
      <c r="F231" s="3"/>
      <c r="G231" s="30"/>
    </row>
    <row r="232" spans="5:7" ht="13.9" customHeight="1">
      <c r="E232" s="3"/>
      <c r="F232" s="3"/>
      <c r="G232" s="30"/>
    </row>
    <row r="233" spans="5:7" ht="13.9" customHeight="1">
      <c r="E233" s="3"/>
      <c r="F233" s="3"/>
      <c r="G233" s="30"/>
    </row>
    <row r="234" spans="5:7" ht="13.9" customHeight="1">
      <c r="E234" s="3"/>
      <c r="F234" s="3"/>
      <c r="G234" s="30"/>
    </row>
    <row r="235" spans="5:7" ht="13.9" customHeight="1">
      <c r="E235" s="3"/>
      <c r="F235" s="3"/>
      <c r="G235" s="30"/>
    </row>
    <row r="236" spans="5:7" ht="13.9" customHeight="1">
      <c r="E236" s="3"/>
      <c r="F236" s="3"/>
      <c r="G236" s="30"/>
    </row>
    <row r="237" spans="5:7" ht="13.9" customHeight="1">
      <c r="E237" s="3"/>
      <c r="F237" s="3"/>
      <c r="G237" s="30"/>
    </row>
    <row r="238" spans="5:7" ht="13.9" customHeight="1">
      <c r="E238" s="3"/>
      <c r="F238" s="3"/>
      <c r="G238" s="30"/>
    </row>
    <row r="239" spans="5:7" ht="13.9" customHeight="1">
      <c r="E239" s="3"/>
      <c r="F239" s="3"/>
      <c r="G239" s="30"/>
    </row>
    <row r="240" spans="5:7" ht="13.9" customHeight="1">
      <c r="E240" s="3"/>
      <c r="F240" s="3"/>
      <c r="G240" s="30"/>
    </row>
    <row r="241" spans="5:7" ht="13.9" customHeight="1">
      <c r="E241" s="3"/>
      <c r="F241" s="3"/>
      <c r="G241" s="30"/>
    </row>
    <row r="242" spans="5:7" ht="13.9" customHeight="1">
      <c r="E242" s="3"/>
      <c r="F242" s="3"/>
      <c r="G242" s="30"/>
    </row>
    <row r="243" spans="5:7" ht="13.9" customHeight="1">
      <c r="E243" s="3"/>
      <c r="F243" s="3"/>
      <c r="G243" s="30"/>
    </row>
    <row r="244" spans="5:7" ht="13.9" customHeight="1">
      <c r="E244" s="3"/>
      <c r="F244" s="3"/>
      <c r="G244" s="30"/>
    </row>
    <row r="245" spans="5:7" ht="13.9" customHeight="1">
      <c r="E245" s="3"/>
      <c r="F245" s="3"/>
      <c r="G245" s="30"/>
    </row>
    <row r="246" spans="5:7" ht="13.9" customHeight="1">
      <c r="E246" s="3"/>
      <c r="F246" s="3"/>
      <c r="G246" s="30"/>
    </row>
    <row r="247" spans="5:7" ht="13.9" customHeight="1">
      <c r="E247" s="3"/>
      <c r="F247" s="3"/>
      <c r="G247" s="30"/>
    </row>
    <row r="248" spans="5:7" ht="13.9" customHeight="1">
      <c r="E248" s="3"/>
      <c r="F248" s="3"/>
      <c r="G248" s="30"/>
    </row>
    <row r="249" spans="5:7" ht="13.9" customHeight="1">
      <c r="E249" s="3"/>
      <c r="F249" s="3"/>
      <c r="G249" s="30"/>
    </row>
    <row r="250" spans="5:7" ht="13.9" customHeight="1">
      <c r="E250" s="3"/>
      <c r="F250" s="3"/>
      <c r="G250" s="30"/>
    </row>
    <row r="251" spans="5:7" ht="13.9" customHeight="1">
      <c r="E251" s="3"/>
      <c r="F251" s="3"/>
      <c r="G251" s="30"/>
    </row>
    <row r="252" spans="5:7" ht="13.9" customHeight="1">
      <c r="E252" s="3"/>
      <c r="F252" s="3"/>
      <c r="G252" s="30"/>
    </row>
    <row r="253" spans="5:7" ht="13.9" customHeight="1">
      <c r="E253" s="3"/>
      <c r="F253" s="3"/>
      <c r="G253" s="30"/>
    </row>
    <row r="254" spans="5:7" ht="13.9" customHeight="1">
      <c r="E254" s="3"/>
      <c r="F254" s="3"/>
      <c r="G254" s="30"/>
    </row>
    <row r="255" spans="5:7" ht="13.9" customHeight="1">
      <c r="E255" s="3"/>
      <c r="F255" s="3"/>
      <c r="G255" s="30"/>
    </row>
    <row r="256" spans="5:7" ht="13.9" customHeight="1">
      <c r="E256" s="3"/>
      <c r="F256" s="3"/>
      <c r="G256" s="30"/>
    </row>
    <row r="257" spans="5:7" ht="13.9" customHeight="1">
      <c r="E257" s="3"/>
      <c r="F257" s="3"/>
      <c r="G257" s="30"/>
    </row>
    <row r="258" spans="5:7" ht="13.9" customHeight="1">
      <c r="E258" s="3"/>
      <c r="F258" s="3"/>
      <c r="G258" s="30"/>
    </row>
    <row r="259" spans="5:7" ht="13.9" customHeight="1">
      <c r="E259" s="3"/>
      <c r="F259" s="3"/>
      <c r="G259" s="30"/>
    </row>
    <row r="260" spans="5:7" ht="13.9" customHeight="1">
      <c r="E260" s="3"/>
      <c r="F260" s="3"/>
      <c r="G260" s="30"/>
    </row>
    <row r="261" spans="5:7" ht="13.9" customHeight="1">
      <c r="E261" s="3"/>
      <c r="F261" s="3"/>
      <c r="G261" s="30"/>
    </row>
    <row r="262" spans="5:7" ht="13.9" customHeight="1">
      <c r="E262" s="3"/>
      <c r="F262" s="3"/>
      <c r="G262" s="30"/>
    </row>
    <row r="263" spans="5:7" ht="13.9" customHeight="1">
      <c r="E263" s="3"/>
      <c r="F263" s="3"/>
      <c r="G263" s="30"/>
    </row>
    <row r="264" spans="5:7" ht="13.9" customHeight="1">
      <c r="E264" s="3"/>
      <c r="F264" s="3"/>
      <c r="G264" s="30"/>
    </row>
    <row r="265" spans="5:7" ht="13.9" customHeight="1">
      <c r="E265" s="3"/>
      <c r="F265" s="3"/>
      <c r="G265" s="30"/>
    </row>
    <row r="266" spans="5:7" ht="13.9" customHeight="1">
      <c r="E266" s="3"/>
      <c r="F266" s="3"/>
      <c r="G266" s="30"/>
    </row>
    <row r="267" spans="5:7" ht="13.9" customHeight="1">
      <c r="E267" s="3"/>
      <c r="F267" s="3"/>
      <c r="G267" s="30"/>
    </row>
    <row r="268" spans="5:7" ht="13.9" customHeight="1">
      <c r="E268" s="3"/>
      <c r="F268" s="3"/>
      <c r="G268" s="30"/>
    </row>
    <row r="269" spans="5:7" ht="13.9" customHeight="1">
      <c r="E269" s="3"/>
      <c r="F269" s="3"/>
      <c r="G269" s="30"/>
    </row>
    <row r="270" spans="5:7" ht="13.9" customHeight="1">
      <c r="E270" s="3"/>
      <c r="F270" s="3"/>
      <c r="G270" s="30"/>
    </row>
    <row r="271" spans="5:7" ht="13.9" customHeight="1">
      <c r="E271" s="3"/>
      <c r="F271" s="3"/>
      <c r="G271" s="30"/>
    </row>
    <row r="272" spans="5:7" ht="13.9" customHeight="1">
      <c r="E272" s="3"/>
      <c r="F272" s="3"/>
      <c r="G272" s="30"/>
    </row>
    <row r="273" spans="5:7" ht="13.9" customHeight="1">
      <c r="E273" s="3"/>
      <c r="F273" s="3"/>
      <c r="G273" s="30"/>
    </row>
    <row r="274" spans="5:7" ht="13.9" customHeight="1">
      <c r="E274" s="3"/>
      <c r="F274" s="3"/>
      <c r="G274" s="30"/>
    </row>
    <row r="275" spans="5:7" ht="13.9" customHeight="1">
      <c r="E275" s="3"/>
      <c r="F275" s="3"/>
      <c r="G275" s="30"/>
    </row>
    <row r="276" spans="5:7" ht="13.9" customHeight="1">
      <c r="E276" s="3"/>
      <c r="F276" s="3"/>
      <c r="G276" s="30"/>
    </row>
    <row r="277" spans="5:7" ht="13.9" customHeight="1">
      <c r="E277" s="3"/>
      <c r="F277" s="3"/>
      <c r="G277" s="30"/>
    </row>
    <row r="278" spans="5:7" ht="13.9" customHeight="1">
      <c r="E278" s="3"/>
      <c r="F278" s="3"/>
      <c r="G278" s="30"/>
    </row>
    <row r="279" spans="5:7" ht="13.9" customHeight="1">
      <c r="E279" s="3"/>
      <c r="F279" s="3"/>
      <c r="G279" s="30"/>
    </row>
    <row r="280" spans="5:7" ht="13.9" customHeight="1">
      <c r="E280" s="3"/>
      <c r="F280" s="3"/>
      <c r="G280" s="30"/>
    </row>
    <row r="281" spans="5:7" ht="13.9" customHeight="1">
      <c r="E281" s="3"/>
      <c r="F281" s="3"/>
      <c r="G281" s="30"/>
    </row>
    <row r="282" spans="5:7" ht="13.9" customHeight="1">
      <c r="E282" s="3"/>
      <c r="F282" s="3"/>
      <c r="G282" s="30"/>
    </row>
    <row r="283" spans="5:7" ht="13.9" customHeight="1">
      <c r="E283" s="3"/>
      <c r="F283" s="3"/>
      <c r="G283" s="30"/>
    </row>
    <row r="284" spans="5:7" ht="13.9" customHeight="1">
      <c r="E284" s="3"/>
      <c r="F284" s="3"/>
      <c r="G284" s="30"/>
    </row>
    <row r="285" spans="5:7" ht="13.9" customHeight="1">
      <c r="E285" s="3"/>
      <c r="F285" s="3"/>
      <c r="G285" s="30"/>
    </row>
    <row r="286" spans="5:7" ht="13.9" customHeight="1">
      <c r="E286" s="3"/>
      <c r="F286" s="3"/>
      <c r="G286" s="30"/>
    </row>
    <row r="287" spans="5:7" ht="13.9" customHeight="1">
      <c r="E287" s="3"/>
      <c r="F287" s="3"/>
      <c r="G287" s="30"/>
    </row>
    <row r="288" spans="5:7" ht="13.9" customHeight="1">
      <c r="E288" s="3"/>
      <c r="F288" s="3"/>
      <c r="G288" s="30"/>
    </row>
    <row r="289" spans="5:7" ht="13.9" customHeight="1">
      <c r="E289" s="3"/>
      <c r="F289" s="3"/>
      <c r="G289" s="30"/>
    </row>
    <row r="290" spans="5:7" ht="13.9" customHeight="1">
      <c r="E290" s="3"/>
      <c r="F290" s="3"/>
      <c r="G290" s="30"/>
    </row>
    <row r="291" spans="5:7" ht="13.9" customHeight="1">
      <c r="E291" s="3"/>
      <c r="F291" s="3"/>
      <c r="G291" s="30"/>
    </row>
    <row r="292" spans="5:7" ht="13.9" customHeight="1">
      <c r="E292" s="3"/>
      <c r="F292" s="3"/>
      <c r="G292" s="30"/>
    </row>
    <row r="293" spans="5:7" ht="13.9" customHeight="1">
      <c r="E293" s="3"/>
      <c r="F293" s="3"/>
      <c r="G293" s="30"/>
    </row>
    <row r="294" spans="5:7" ht="13.9" customHeight="1">
      <c r="E294" s="3"/>
      <c r="F294" s="3"/>
      <c r="G294" s="30"/>
    </row>
    <row r="295" spans="5:7" ht="13.9" customHeight="1">
      <c r="E295" s="3"/>
      <c r="F295" s="3"/>
      <c r="G295" s="30"/>
    </row>
    <row r="296" spans="5:7" ht="13.9" customHeight="1">
      <c r="E296" s="3"/>
      <c r="F296" s="3"/>
      <c r="G296" s="30"/>
    </row>
    <row r="297" spans="5:7" ht="13.9" customHeight="1">
      <c r="E297" s="3"/>
      <c r="F297" s="3"/>
      <c r="G297" s="30"/>
    </row>
    <row r="298" spans="5:7" ht="13.9" customHeight="1">
      <c r="E298" s="3"/>
      <c r="F298" s="3"/>
      <c r="G298" s="30"/>
    </row>
    <row r="299" spans="5:7" ht="13.9" customHeight="1">
      <c r="E299" s="3"/>
      <c r="F299" s="3"/>
      <c r="G299" s="30"/>
    </row>
    <row r="300" spans="5:7" ht="13.9" customHeight="1">
      <c r="E300" s="3"/>
      <c r="F300" s="3"/>
      <c r="G300" s="30"/>
    </row>
    <row r="301" spans="5:7" ht="13.9" customHeight="1">
      <c r="E301" s="3"/>
      <c r="F301" s="3"/>
      <c r="G301" s="30"/>
    </row>
    <row r="302" spans="5:7" ht="13.9" customHeight="1">
      <c r="E302" s="3"/>
      <c r="F302" s="3"/>
      <c r="G302" s="30"/>
    </row>
    <row r="303" spans="5:7" ht="13.9" customHeight="1">
      <c r="E303" s="3"/>
      <c r="F303" s="3"/>
      <c r="G303" s="30"/>
    </row>
    <row r="304" spans="5:7" ht="13.9" customHeight="1">
      <c r="E304" s="3"/>
      <c r="F304" s="3"/>
      <c r="G304" s="30"/>
    </row>
    <row r="305" spans="5:7" ht="13.9" customHeight="1">
      <c r="E305" s="3"/>
      <c r="F305" s="3"/>
      <c r="G305" s="30"/>
    </row>
    <row r="306" spans="5:7" ht="13.9" customHeight="1">
      <c r="E306" s="3"/>
      <c r="F306" s="3"/>
      <c r="G306" s="30"/>
    </row>
    <row r="307" spans="5:7" ht="13.9" customHeight="1">
      <c r="E307" s="3"/>
      <c r="F307" s="3"/>
      <c r="G307" s="30"/>
    </row>
    <row r="308" spans="5:7" ht="13.9" customHeight="1">
      <c r="E308" s="3"/>
      <c r="F308" s="3"/>
      <c r="G308" s="30"/>
    </row>
  </sheetData>
  <mergeCells count="5">
    <mergeCell ref="B4:B5"/>
    <mergeCell ref="E4:E5"/>
    <mergeCell ref="F4:F5"/>
    <mergeCell ref="A2:E2"/>
    <mergeCell ref="A1:E1"/>
  </mergeCells>
  <phoneticPr fontId="3"/>
  <printOptions horizontalCentered="1"/>
  <pageMargins left="0.59055118110236227" right="0.59055118110236227" top="0.59055118110236227" bottom="0.31496062992125984" header="0.51181102362204722" footer="0.51181102362204722"/>
  <pageSetup paperSize="9" scale="80" orientation="landscape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8"/>
  <sheetViews>
    <sheetView showGridLines="0" workbookViewId="0">
      <pane xSplit="2" ySplit="5" topLeftCell="C49" activePane="bottomRight" state="frozen"/>
      <selection activeCell="A2" sqref="A2:E2"/>
      <selection pane="topRight" activeCell="A2" sqref="A2:E2"/>
      <selection pane="bottomLeft" activeCell="A2" sqref="A2:E2"/>
      <selection pane="bottomRight" activeCell="A63" sqref="A63"/>
    </sheetView>
  </sheetViews>
  <sheetFormatPr defaultRowHeight="13.9" customHeight="1"/>
  <cols>
    <col min="1" max="1" width="5.25" customWidth="1"/>
    <col min="2" max="2" width="5.375" bestFit="1" customWidth="1"/>
    <col min="3" max="4" width="5.375" customWidth="1"/>
    <col min="5" max="6" width="8.75" style="1" customWidth="1"/>
    <col min="7" max="7" width="11.25" style="28" customWidth="1"/>
    <col min="8" max="9" width="7.625" bestFit="1" customWidth="1"/>
    <col min="10" max="10" width="8.375" bestFit="1" customWidth="1"/>
    <col min="11" max="11" width="7.25" bestFit="1" customWidth="1"/>
    <col min="12" max="12" width="7.25" style="2" bestFit="1" customWidth="1"/>
    <col min="13" max="15" width="7.625" customWidth="1"/>
    <col min="16" max="16" width="11.25" customWidth="1"/>
    <col min="17" max="17" width="7.5" bestFit="1" customWidth="1"/>
    <col min="18" max="18" width="7.875" customWidth="1"/>
    <col min="19" max="19" width="1.5" customWidth="1"/>
    <col min="20" max="21" width="10.5" customWidth="1"/>
    <col min="22" max="22" width="9.875" style="40" customWidth="1"/>
  </cols>
  <sheetData>
    <row r="1" spans="1:22" ht="22.5" customHeight="1" thickBot="1">
      <c r="A1" s="216" t="s">
        <v>14</v>
      </c>
      <c r="B1" s="217"/>
      <c r="C1" s="217"/>
      <c r="D1" s="217"/>
      <c r="E1" s="218"/>
      <c r="R1" s="31"/>
      <c r="T1" s="65"/>
    </row>
    <row r="2" spans="1:22" s="4" customFormat="1" ht="12" customHeight="1">
      <c r="A2" s="212" t="s">
        <v>27</v>
      </c>
      <c r="B2" s="212"/>
      <c r="C2" s="212"/>
      <c r="D2" s="212"/>
      <c r="E2" s="212"/>
      <c r="F2" s="5"/>
      <c r="G2" s="128" t="s">
        <v>34</v>
      </c>
      <c r="L2" s="7"/>
      <c r="V2" s="41"/>
    </row>
    <row r="3" spans="1:22" s="4" customFormat="1" ht="12" customHeight="1">
      <c r="E3" s="6"/>
      <c r="F3" s="6"/>
      <c r="G3" s="29"/>
      <c r="H3" s="4" t="s">
        <v>11</v>
      </c>
      <c r="L3" s="7"/>
      <c r="P3" s="4" t="s">
        <v>30</v>
      </c>
      <c r="T3" s="7"/>
      <c r="U3" s="7"/>
      <c r="V3" s="41"/>
    </row>
    <row r="4" spans="1:22" s="7" customFormat="1" ht="12" customHeight="1">
      <c r="A4" s="132" t="s">
        <v>0</v>
      </c>
      <c r="B4" s="208" t="s">
        <v>2</v>
      </c>
      <c r="C4" s="133" t="s">
        <v>23</v>
      </c>
      <c r="D4" s="133" t="s">
        <v>16</v>
      </c>
      <c r="E4" s="210" t="s">
        <v>19</v>
      </c>
      <c r="F4" s="210" t="s">
        <v>25</v>
      </c>
      <c r="G4" s="87" t="s">
        <v>9</v>
      </c>
      <c r="H4" s="134" t="s">
        <v>4</v>
      </c>
      <c r="I4" s="134" t="s">
        <v>5</v>
      </c>
      <c r="J4" s="133" t="s">
        <v>6</v>
      </c>
      <c r="K4" s="133" t="s">
        <v>7</v>
      </c>
      <c r="L4" s="133" t="s">
        <v>12</v>
      </c>
      <c r="M4" s="133" t="s">
        <v>39</v>
      </c>
      <c r="N4" s="132" t="s">
        <v>40</v>
      </c>
      <c r="O4" s="133" t="s">
        <v>41</v>
      </c>
      <c r="P4" s="88" t="s">
        <v>9</v>
      </c>
      <c r="Q4" s="135" t="s">
        <v>42</v>
      </c>
      <c r="R4" s="133" t="s">
        <v>31</v>
      </c>
      <c r="S4" s="136"/>
      <c r="T4" s="133" t="s">
        <v>43</v>
      </c>
      <c r="U4" s="133" t="s">
        <v>44</v>
      </c>
      <c r="V4" s="133" t="s">
        <v>44</v>
      </c>
    </row>
    <row r="5" spans="1:22" s="7" customFormat="1" ht="12" customHeight="1">
      <c r="A5" s="137" t="s">
        <v>1</v>
      </c>
      <c r="B5" s="209"/>
      <c r="C5" s="138" t="s">
        <v>17</v>
      </c>
      <c r="D5" s="138" t="s">
        <v>18</v>
      </c>
      <c r="E5" s="211"/>
      <c r="F5" s="211"/>
      <c r="G5" s="91" t="s">
        <v>20</v>
      </c>
      <c r="H5" s="139" t="s">
        <v>8</v>
      </c>
      <c r="I5" s="139" t="s">
        <v>8</v>
      </c>
      <c r="J5" s="138" t="s">
        <v>3</v>
      </c>
      <c r="K5" s="138"/>
      <c r="L5" s="138" t="s">
        <v>9</v>
      </c>
      <c r="M5" s="138" t="s">
        <v>10</v>
      </c>
      <c r="N5" s="137" t="s">
        <v>3</v>
      </c>
      <c r="O5" s="138" t="s">
        <v>10</v>
      </c>
      <c r="P5" s="92" t="s">
        <v>21</v>
      </c>
      <c r="Q5" s="140" t="s">
        <v>45</v>
      </c>
      <c r="R5" s="138" t="s">
        <v>32</v>
      </c>
      <c r="S5" s="136"/>
      <c r="T5" s="138" t="s">
        <v>15</v>
      </c>
      <c r="U5" s="138" t="s">
        <v>15</v>
      </c>
      <c r="V5" s="138" t="s">
        <v>33</v>
      </c>
    </row>
    <row r="6" spans="1:22" s="4" customFormat="1" ht="12" customHeight="1">
      <c r="A6" s="8">
        <v>0</v>
      </c>
      <c r="B6" s="8">
        <v>18</v>
      </c>
      <c r="C6" s="33">
        <v>0</v>
      </c>
      <c r="D6" s="33">
        <v>0</v>
      </c>
      <c r="E6" s="50">
        <v>160000</v>
      </c>
      <c r="F6" s="70">
        <v>0.3</v>
      </c>
      <c r="G6" s="66">
        <f>C6*E6*F6</f>
        <v>0</v>
      </c>
      <c r="H6" s="105">
        <f>ROUND(G6/10000,0)</f>
        <v>0</v>
      </c>
      <c r="I6" s="106">
        <f>VLOOKUP(A6,$G$52:$H$56,2,1)</f>
        <v>0</v>
      </c>
      <c r="J6" s="106">
        <f>I6</f>
        <v>0</v>
      </c>
      <c r="K6" s="77">
        <f t="shared" ref="K6:K48" si="0">H6-J6</f>
        <v>0</v>
      </c>
      <c r="L6" s="131" t="s">
        <v>37</v>
      </c>
      <c r="M6" s="113">
        <f t="shared" ref="M6:M48" si="1">VLOOKUP(L6,$K$51:$L$58,2,FALSE)</f>
        <v>0</v>
      </c>
      <c r="N6" s="114">
        <f>M6</f>
        <v>0</v>
      </c>
      <c r="O6" s="114">
        <f t="shared" ref="O6:O48" si="2">J6+N6</f>
        <v>0</v>
      </c>
      <c r="P6" s="54">
        <f>O6*10000</f>
        <v>0</v>
      </c>
      <c r="Q6" s="59">
        <f t="shared" ref="Q6:Q48" si="3">+O6-H6</f>
        <v>0</v>
      </c>
      <c r="R6" s="122" t="e">
        <f t="shared" ref="R6:R48" si="4">J6/O6</f>
        <v>#DIV/0!</v>
      </c>
      <c r="T6" s="9">
        <f t="shared" ref="T6:T48" si="5">P6</f>
        <v>0</v>
      </c>
      <c r="U6" s="9">
        <f t="shared" ref="U6:U12" si="6">V6*T6</f>
        <v>0</v>
      </c>
      <c r="V6" s="125">
        <v>0</v>
      </c>
    </row>
    <row r="7" spans="1:22" s="4" customFormat="1" ht="12" customHeight="1">
      <c r="A7" s="10">
        <v>1</v>
      </c>
      <c r="B7" s="10">
        <f>B6+1</f>
        <v>19</v>
      </c>
      <c r="C7" s="34">
        <v>0</v>
      </c>
      <c r="D7" s="34">
        <v>0</v>
      </c>
      <c r="E7" s="51">
        <v>167500</v>
      </c>
      <c r="F7" s="71">
        <f>F6</f>
        <v>0.3</v>
      </c>
      <c r="G7" s="67">
        <f>C7*E7*F7</f>
        <v>0</v>
      </c>
      <c r="H7" s="107">
        <f t="shared" ref="H7:H48" si="7">ROUND(G7/10000,0)</f>
        <v>0</v>
      </c>
      <c r="I7" s="108">
        <f t="shared" ref="I7:I48" si="8">VLOOKUP(A7,$G$52:$H$56,2,1)</f>
        <v>0</v>
      </c>
      <c r="J7" s="108">
        <f>+J6+I7</f>
        <v>0</v>
      </c>
      <c r="K7" s="78">
        <f>H7-J7</f>
        <v>0</v>
      </c>
      <c r="L7" s="11" t="s">
        <v>38</v>
      </c>
      <c r="M7" s="115">
        <f t="shared" si="1"/>
        <v>0</v>
      </c>
      <c r="N7" s="116">
        <f t="shared" ref="N7:N48" si="9">+N6+M7</f>
        <v>0</v>
      </c>
      <c r="O7" s="116">
        <f t="shared" si="2"/>
        <v>0</v>
      </c>
      <c r="P7" s="55">
        <f t="shared" ref="P7:P48" si="10">O7*10000</f>
        <v>0</v>
      </c>
      <c r="Q7" s="60">
        <f t="shared" si="3"/>
        <v>0</v>
      </c>
      <c r="R7" s="122" t="e">
        <f t="shared" si="4"/>
        <v>#DIV/0!</v>
      </c>
      <c r="T7" s="12">
        <f t="shared" si="5"/>
        <v>0</v>
      </c>
      <c r="U7" s="12">
        <f t="shared" si="6"/>
        <v>0</v>
      </c>
      <c r="V7" s="126">
        <v>0</v>
      </c>
    </row>
    <row r="8" spans="1:22" s="4" customFormat="1" ht="12" customHeight="1">
      <c r="A8" s="13">
        <v>2</v>
      </c>
      <c r="B8" s="13">
        <f t="shared" ref="B8:B48" si="11">B7+1</f>
        <v>20</v>
      </c>
      <c r="C8" s="43">
        <v>0</v>
      </c>
      <c r="D8" s="43">
        <v>0</v>
      </c>
      <c r="E8" s="52">
        <v>175000</v>
      </c>
      <c r="F8" s="72">
        <f t="shared" ref="F8:F48" si="12">F7</f>
        <v>0.3</v>
      </c>
      <c r="G8" s="68">
        <f>C8*E8*F8</f>
        <v>0</v>
      </c>
      <c r="H8" s="109">
        <f t="shared" si="7"/>
        <v>0</v>
      </c>
      <c r="I8" s="110">
        <f t="shared" si="8"/>
        <v>2</v>
      </c>
      <c r="J8" s="110">
        <f t="shared" ref="J8:J48" si="13">+J7+I8</f>
        <v>2</v>
      </c>
      <c r="K8" s="79">
        <f>H8-J8</f>
        <v>-2</v>
      </c>
      <c r="L8" s="15">
        <v>1</v>
      </c>
      <c r="M8" s="117">
        <f t="shared" si="1"/>
        <v>2</v>
      </c>
      <c r="N8" s="118">
        <f>+N7+M8</f>
        <v>2</v>
      </c>
      <c r="O8" s="118">
        <f>J8+N8</f>
        <v>4</v>
      </c>
      <c r="P8" s="56">
        <f t="shared" si="10"/>
        <v>40000</v>
      </c>
      <c r="Q8" s="61">
        <f t="shared" si="3"/>
        <v>4</v>
      </c>
      <c r="R8" s="123">
        <f t="shared" si="4"/>
        <v>0.5</v>
      </c>
      <c r="T8" s="14">
        <f t="shared" si="5"/>
        <v>40000</v>
      </c>
      <c r="U8" s="14">
        <f t="shared" si="6"/>
        <v>0</v>
      </c>
      <c r="V8" s="127">
        <v>0</v>
      </c>
    </row>
    <row r="9" spans="1:22" s="4" customFormat="1" ht="12" customHeight="1">
      <c r="A9" s="37">
        <v>3</v>
      </c>
      <c r="B9" s="37">
        <f t="shared" si="11"/>
        <v>21</v>
      </c>
      <c r="C9" s="38">
        <v>2</v>
      </c>
      <c r="D9" s="38">
        <v>1</v>
      </c>
      <c r="E9" s="53">
        <v>182500</v>
      </c>
      <c r="F9" s="73">
        <f t="shared" si="12"/>
        <v>0.3</v>
      </c>
      <c r="G9" s="69">
        <f>C9*E9*F9</f>
        <v>109500</v>
      </c>
      <c r="H9" s="111">
        <f t="shared" si="7"/>
        <v>11</v>
      </c>
      <c r="I9" s="112">
        <f t="shared" si="8"/>
        <v>2</v>
      </c>
      <c r="J9" s="112">
        <f t="shared" si="13"/>
        <v>4</v>
      </c>
      <c r="K9" s="80">
        <f t="shared" si="0"/>
        <v>7</v>
      </c>
      <c r="L9" s="32">
        <v>1</v>
      </c>
      <c r="M9" s="119">
        <f t="shared" si="1"/>
        <v>2</v>
      </c>
      <c r="N9" s="120">
        <f>+N8+M9</f>
        <v>4</v>
      </c>
      <c r="O9" s="120">
        <f>J9+N9</f>
        <v>8</v>
      </c>
      <c r="P9" s="57">
        <f t="shared" si="10"/>
        <v>80000</v>
      </c>
      <c r="Q9" s="62">
        <f t="shared" si="3"/>
        <v>-3</v>
      </c>
      <c r="R9" s="124">
        <f t="shared" si="4"/>
        <v>0.5</v>
      </c>
      <c r="T9" s="39">
        <f t="shared" si="5"/>
        <v>80000</v>
      </c>
      <c r="U9" s="39">
        <f t="shared" si="6"/>
        <v>0</v>
      </c>
      <c r="V9" s="205">
        <v>0</v>
      </c>
    </row>
    <row r="10" spans="1:22" s="4" customFormat="1" ht="12" customHeight="1">
      <c r="A10" s="10">
        <v>4</v>
      </c>
      <c r="B10" s="10">
        <f t="shared" si="11"/>
        <v>22</v>
      </c>
      <c r="C10" s="34">
        <v>3</v>
      </c>
      <c r="D10" s="34">
        <v>1.8</v>
      </c>
      <c r="E10" s="51">
        <v>204400</v>
      </c>
      <c r="F10" s="71">
        <f t="shared" si="12"/>
        <v>0.3</v>
      </c>
      <c r="G10" s="67">
        <f>C10*E10*F10</f>
        <v>183960</v>
      </c>
      <c r="H10" s="107">
        <f t="shared" si="7"/>
        <v>18</v>
      </c>
      <c r="I10" s="108">
        <f t="shared" si="8"/>
        <v>2</v>
      </c>
      <c r="J10" s="108">
        <f t="shared" si="13"/>
        <v>6</v>
      </c>
      <c r="K10" s="78">
        <f t="shared" si="0"/>
        <v>12</v>
      </c>
      <c r="L10" s="11">
        <v>1</v>
      </c>
      <c r="M10" s="115">
        <f t="shared" si="1"/>
        <v>2</v>
      </c>
      <c r="N10" s="116">
        <f t="shared" si="9"/>
        <v>6</v>
      </c>
      <c r="O10" s="116">
        <f t="shared" si="2"/>
        <v>12</v>
      </c>
      <c r="P10" s="55">
        <f t="shared" si="10"/>
        <v>120000</v>
      </c>
      <c r="Q10" s="60">
        <f t="shared" si="3"/>
        <v>-6</v>
      </c>
      <c r="R10" s="122">
        <f t="shared" si="4"/>
        <v>0.5</v>
      </c>
      <c r="T10" s="12">
        <f t="shared" si="5"/>
        <v>120000</v>
      </c>
      <c r="U10" s="12">
        <f t="shared" si="6"/>
        <v>0</v>
      </c>
      <c r="V10" s="126">
        <v>0</v>
      </c>
    </row>
    <row r="11" spans="1:22" s="4" customFormat="1" ht="12" customHeight="1">
      <c r="A11" s="10">
        <v>5</v>
      </c>
      <c r="B11" s="10">
        <f t="shared" si="11"/>
        <v>23</v>
      </c>
      <c r="C11" s="34">
        <v>3.6</v>
      </c>
      <c r="D11" s="34">
        <v>2.2000000000000002</v>
      </c>
      <c r="E11" s="51">
        <v>207200</v>
      </c>
      <c r="F11" s="71">
        <f t="shared" si="12"/>
        <v>0.3</v>
      </c>
      <c r="G11" s="67">
        <f t="shared" ref="G11:G48" si="14">C11*E11*F11</f>
        <v>223776</v>
      </c>
      <c r="H11" s="107">
        <f t="shared" si="7"/>
        <v>22</v>
      </c>
      <c r="I11" s="108">
        <f t="shared" si="8"/>
        <v>2</v>
      </c>
      <c r="J11" s="108">
        <f t="shared" si="13"/>
        <v>8</v>
      </c>
      <c r="K11" s="81">
        <f t="shared" si="0"/>
        <v>14</v>
      </c>
      <c r="L11" s="11">
        <v>1</v>
      </c>
      <c r="M11" s="115">
        <f t="shared" si="1"/>
        <v>2</v>
      </c>
      <c r="N11" s="116">
        <f t="shared" si="9"/>
        <v>8</v>
      </c>
      <c r="O11" s="116">
        <f t="shared" si="2"/>
        <v>16</v>
      </c>
      <c r="P11" s="55">
        <f t="shared" si="10"/>
        <v>160000</v>
      </c>
      <c r="Q11" s="60">
        <f t="shared" si="3"/>
        <v>-6</v>
      </c>
      <c r="R11" s="122">
        <f t="shared" si="4"/>
        <v>0.5</v>
      </c>
      <c r="T11" s="12">
        <f t="shared" si="5"/>
        <v>160000</v>
      </c>
      <c r="U11" s="12">
        <f t="shared" si="6"/>
        <v>0</v>
      </c>
      <c r="V11" s="126">
        <v>0</v>
      </c>
    </row>
    <row r="12" spans="1:22" s="4" customFormat="1" ht="12" customHeight="1">
      <c r="A12" s="10">
        <f>A11+1</f>
        <v>6</v>
      </c>
      <c r="B12" s="10">
        <f t="shared" si="11"/>
        <v>24</v>
      </c>
      <c r="C12" s="34">
        <v>4.2</v>
      </c>
      <c r="D12" s="34">
        <v>3</v>
      </c>
      <c r="E12" s="51">
        <v>210000</v>
      </c>
      <c r="F12" s="71">
        <f t="shared" si="12"/>
        <v>0.3</v>
      </c>
      <c r="G12" s="67">
        <f t="shared" si="14"/>
        <v>264600</v>
      </c>
      <c r="H12" s="107">
        <f t="shared" si="7"/>
        <v>26</v>
      </c>
      <c r="I12" s="108">
        <f t="shared" si="8"/>
        <v>3</v>
      </c>
      <c r="J12" s="108">
        <f t="shared" si="13"/>
        <v>11</v>
      </c>
      <c r="K12" s="81">
        <f t="shared" si="0"/>
        <v>15</v>
      </c>
      <c r="L12" s="11">
        <v>1</v>
      </c>
      <c r="M12" s="115">
        <f t="shared" si="1"/>
        <v>2</v>
      </c>
      <c r="N12" s="116">
        <f t="shared" si="9"/>
        <v>10</v>
      </c>
      <c r="O12" s="116">
        <f t="shared" si="2"/>
        <v>21</v>
      </c>
      <c r="P12" s="55">
        <f t="shared" si="10"/>
        <v>210000</v>
      </c>
      <c r="Q12" s="60">
        <f t="shared" si="3"/>
        <v>-5</v>
      </c>
      <c r="R12" s="122">
        <f t="shared" si="4"/>
        <v>0.52380952380952384</v>
      </c>
      <c r="T12" s="12">
        <f t="shared" si="5"/>
        <v>210000</v>
      </c>
      <c r="U12" s="12">
        <f t="shared" si="6"/>
        <v>0</v>
      </c>
      <c r="V12" s="126">
        <v>0</v>
      </c>
    </row>
    <row r="13" spans="1:22" s="4" customFormat="1" ht="12" customHeight="1">
      <c r="A13" s="10">
        <f t="shared" ref="A13:A48" si="15">A12+1</f>
        <v>7</v>
      </c>
      <c r="B13" s="10">
        <f t="shared" si="11"/>
        <v>25</v>
      </c>
      <c r="C13" s="34">
        <v>4.8</v>
      </c>
      <c r="D13" s="34">
        <v>4</v>
      </c>
      <c r="E13" s="51">
        <v>212800</v>
      </c>
      <c r="F13" s="71">
        <f t="shared" si="12"/>
        <v>0.3</v>
      </c>
      <c r="G13" s="67">
        <f t="shared" si="14"/>
        <v>306432</v>
      </c>
      <c r="H13" s="107">
        <f t="shared" si="7"/>
        <v>31</v>
      </c>
      <c r="I13" s="108">
        <f t="shared" si="8"/>
        <v>3</v>
      </c>
      <c r="J13" s="108">
        <f t="shared" si="13"/>
        <v>14</v>
      </c>
      <c r="K13" s="81">
        <f t="shared" si="0"/>
        <v>17</v>
      </c>
      <c r="L13" s="11">
        <v>1</v>
      </c>
      <c r="M13" s="115">
        <f t="shared" si="1"/>
        <v>2</v>
      </c>
      <c r="N13" s="116">
        <f t="shared" si="9"/>
        <v>12</v>
      </c>
      <c r="O13" s="116">
        <f t="shared" si="2"/>
        <v>26</v>
      </c>
      <c r="P13" s="55">
        <f t="shared" si="10"/>
        <v>260000</v>
      </c>
      <c r="Q13" s="60">
        <f t="shared" si="3"/>
        <v>-5</v>
      </c>
      <c r="R13" s="122">
        <f t="shared" si="4"/>
        <v>0.53846153846153844</v>
      </c>
      <c r="T13" s="12">
        <f t="shared" si="5"/>
        <v>260000</v>
      </c>
      <c r="U13" s="12">
        <f t="shared" ref="U13:U48" si="16">V13*T13</f>
        <v>0</v>
      </c>
      <c r="V13" s="126">
        <v>0</v>
      </c>
    </row>
    <row r="14" spans="1:22" s="4" customFormat="1" ht="12" customHeight="1">
      <c r="A14" s="10">
        <f t="shared" si="15"/>
        <v>8</v>
      </c>
      <c r="B14" s="19">
        <f t="shared" si="11"/>
        <v>26</v>
      </c>
      <c r="C14" s="34">
        <v>5.4</v>
      </c>
      <c r="D14" s="34">
        <v>5</v>
      </c>
      <c r="E14" s="51">
        <v>215600</v>
      </c>
      <c r="F14" s="71">
        <f t="shared" si="12"/>
        <v>0.3</v>
      </c>
      <c r="G14" s="67">
        <f t="shared" si="14"/>
        <v>349272</v>
      </c>
      <c r="H14" s="107">
        <f t="shared" si="7"/>
        <v>35</v>
      </c>
      <c r="I14" s="108">
        <f t="shared" si="8"/>
        <v>3</v>
      </c>
      <c r="J14" s="108">
        <f t="shared" si="13"/>
        <v>17</v>
      </c>
      <c r="K14" s="81">
        <f t="shared" si="0"/>
        <v>18</v>
      </c>
      <c r="L14" s="11">
        <v>1</v>
      </c>
      <c r="M14" s="115">
        <f t="shared" si="1"/>
        <v>2</v>
      </c>
      <c r="N14" s="116">
        <f t="shared" si="9"/>
        <v>14</v>
      </c>
      <c r="O14" s="116">
        <f t="shared" si="2"/>
        <v>31</v>
      </c>
      <c r="P14" s="55">
        <f t="shared" si="10"/>
        <v>310000</v>
      </c>
      <c r="Q14" s="60">
        <f t="shared" si="3"/>
        <v>-4</v>
      </c>
      <c r="R14" s="122">
        <f t="shared" si="4"/>
        <v>0.54838709677419351</v>
      </c>
      <c r="T14" s="12">
        <f t="shared" si="5"/>
        <v>310000</v>
      </c>
      <c r="U14" s="12">
        <f t="shared" si="16"/>
        <v>186000</v>
      </c>
      <c r="V14" s="126">
        <v>0.6</v>
      </c>
    </row>
    <row r="15" spans="1:22" s="4" customFormat="1" ht="12" customHeight="1">
      <c r="A15" s="10">
        <f t="shared" si="15"/>
        <v>9</v>
      </c>
      <c r="B15" s="19">
        <f t="shared" si="11"/>
        <v>27</v>
      </c>
      <c r="C15" s="34">
        <v>7</v>
      </c>
      <c r="D15" s="34">
        <f>D14+0.5</f>
        <v>5.5</v>
      </c>
      <c r="E15" s="51">
        <v>218400</v>
      </c>
      <c r="F15" s="71">
        <f t="shared" si="12"/>
        <v>0.3</v>
      </c>
      <c r="G15" s="67">
        <f t="shared" si="14"/>
        <v>458640</v>
      </c>
      <c r="H15" s="107">
        <f t="shared" si="7"/>
        <v>46</v>
      </c>
      <c r="I15" s="108">
        <f t="shared" si="8"/>
        <v>3</v>
      </c>
      <c r="J15" s="108">
        <f t="shared" si="13"/>
        <v>20</v>
      </c>
      <c r="K15" s="81">
        <f t="shared" si="0"/>
        <v>26</v>
      </c>
      <c r="L15" s="11">
        <v>1</v>
      </c>
      <c r="M15" s="115">
        <f t="shared" si="1"/>
        <v>2</v>
      </c>
      <c r="N15" s="116">
        <f t="shared" si="9"/>
        <v>16</v>
      </c>
      <c r="O15" s="116">
        <f t="shared" si="2"/>
        <v>36</v>
      </c>
      <c r="P15" s="55">
        <f t="shared" si="10"/>
        <v>360000</v>
      </c>
      <c r="Q15" s="60">
        <f t="shared" si="3"/>
        <v>-10</v>
      </c>
      <c r="R15" s="122">
        <f t="shared" si="4"/>
        <v>0.55555555555555558</v>
      </c>
      <c r="T15" s="12">
        <f t="shared" si="5"/>
        <v>360000</v>
      </c>
      <c r="U15" s="12">
        <f t="shared" si="16"/>
        <v>216000</v>
      </c>
      <c r="V15" s="126">
        <v>0.6</v>
      </c>
    </row>
    <row r="16" spans="1:22" s="4" customFormat="1" ht="12" customHeight="1">
      <c r="A16" s="10">
        <f t="shared" si="15"/>
        <v>10</v>
      </c>
      <c r="B16" s="19">
        <f t="shared" si="11"/>
        <v>28</v>
      </c>
      <c r="C16" s="34">
        <v>7.7</v>
      </c>
      <c r="D16" s="34">
        <f>D15+0.5</f>
        <v>6</v>
      </c>
      <c r="E16" s="51">
        <v>221200</v>
      </c>
      <c r="F16" s="71">
        <f t="shared" si="12"/>
        <v>0.3</v>
      </c>
      <c r="G16" s="67">
        <f t="shared" si="14"/>
        <v>510972</v>
      </c>
      <c r="H16" s="107">
        <f t="shared" si="7"/>
        <v>51</v>
      </c>
      <c r="I16" s="108">
        <f t="shared" si="8"/>
        <v>3</v>
      </c>
      <c r="J16" s="108">
        <f t="shared" si="13"/>
        <v>23</v>
      </c>
      <c r="K16" s="81">
        <f t="shared" si="0"/>
        <v>28</v>
      </c>
      <c r="L16" s="11">
        <v>1</v>
      </c>
      <c r="M16" s="115">
        <f t="shared" si="1"/>
        <v>2</v>
      </c>
      <c r="N16" s="116">
        <f t="shared" si="9"/>
        <v>18</v>
      </c>
      <c r="O16" s="116">
        <f t="shared" si="2"/>
        <v>41</v>
      </c>
      <c r="P16" s="55">
        <f t="shared" si="10"/>
        <v>410000</v>
      </c>
      <c r="Q16" s="60">
        <f t="shared" si="3"/>
        <v>-10</v>
      </c>
      <c r="R16" s="122">
        <f t="shared" si="4"/>
        <v>0.56097560975609762</v>
      </c>
      <c r="T16" s="12">
        <f t="shared" si="5"/>
        <v>410000</v>
      </c>
      <c r="U16" s="12">
        <f t="shared" si="16"/>
        <v>307500</v>
      </c>
      <c r="V16" s="126">
        <v>0.75</v>
      </c>
    </row>
    <row r="17" spans="1:22" s="4" customFormat="1" ht="12" customHeight="1">
      <c r="A17" s="10">
        <f t="shared" si="15"/>
        <v>11</v>
      </c>
      <c r="B17" s="19">
        <f t="shared" si="11"/>
        <v>29</v>
      </c>
      <c r="C17" s="34">
        <v>8.4</v>
      </c>
      <c r="D17" s="34">
        <f>D16+0.5</f>
        <v>6.5</v>
      </c>
      <c r="E17" s="51">
        <v>224000</v>
      </c>
      <c r="F17" s="71">
        <f t="shared" si="12"/>
        <v>0.3</v>
      </c>
      <c r="G17" s="67">
        <f t="shared" si="14"/>
        <v>564480</v>
      </c>
      <c r="H17" s="107">
        <f t="shared" si="7"/>
        <v>56</v>
      </c>
      <c r="I17" s="108">
        <f t="shared" si="8"/>
        <v>4</v>
      </c>
      <c r="J17" s="108">
        <f t="shared" si="13"/>
        <v>27</v>
      </c>
      <c r="K17" s="81">
        <f t="shared" si="0"/>
        <v>29</v>
      </c>
      <c r="L17" s="11">
        <v>1</v>
      </c>
      <c r="M17" s="115">
        <f t="shared" si="1"/>
        <v>2</v>
      </c>
      <c r="N17" s="116">
        <f t="shared" si="9"/>
        <v>20</v>
      </c>
      <c r="O17" s="116">
        <f t="shared" si="2"/>
        <v>47</v>
      </c>
      <c r="P17" s="55">
        <f t="shared" si="10"/>
        <v>470000</v>
      </c>
      <c r="Q17" s="60">
        <f t="shared" si="3"/>
        <v>-9</v>
      </c>
      <c r="R17" s="122">
        <f t="shared" si="4"/>
        <v>0.57446808510638303</v>
      </c>
      <c r="T17" s="12">
        <f t="shared" si="5"/>
        <v>470000</v>
      </c>
      <c r="U17" s="12">
        <f t="shared" si="16"/>
        <v>352500</v>
      </c>
      <c r="V17" s="126">
        <v>0.75</v>
      </c>
    </row>
    <row r="18" spans="1:22" s="4" customFormat="1" ht="12" customHeight="1">
      <c r="A18" s="13">
        <f t="shared" si="15"/>
        <v>12</v>
      </c>
      <c r="B18" s="20">
        <f t="shared" si="11"/>
        <v>30</v>
      </c>
      <c r="C18" s="43">
        <v>9.1</v>
      </c>
      <c r="D18" s="43">
        <f>D17+0.5</f>
        <v>7</v>
      </c>
      <c r="E18" s="52">
        <v>226800</v>
      </c>
      <c r="F18" s="72">
        <f t="shared" si="12"/>
        <v>0.3</v>
      </c>
      <c r="G18" s="68">
        <f t="shared" si="14"/>
        <v>619164</v>
      </c>
      <c r="H18" s="109">
        <f t="shared" si="7"/>
        <v>62</v>
      </c>
      <c r="I18" s="110">
        <f t="shared" si="8"/>
        <v>4</v>
      </c>
      <c r="J18" s="110">
        <f t="shared" si="13"/>
        <v>31</v>
      </c>
      <c r="K18" s="82">
        <f t="shared" si="0"/>
        <v>31</v>
      </c>
      <c r="L18" s="15">
        <v>1</v>
      </c>
      <c r="M18" s="117">
        <f t="shared" si="1"/>
        <v>2</v>
      </c>
      <c r="N18" s="118">
        <f t="shared" si="9"/>
        <v>22</v>
      </c>
      <c r="O18" s="118">
        <f t="shared" si="2"/>
        <v>53</v>
      </c>
      <c r="P18" s="56">
        <f t="shared" si="10"/>
        <v>530000</v>
      </c>
      <c r="Q18" s="61">
        <f>+O18-H18</f>
        <v>-9</v>
      </c>
      <c r="R18" s="123">
        <f t="shared" si="4"/>
        <v>0.58490566037735847</v>
      </c>
      <c r="T18" s="14">
        <f t="shared" si="5"/>
        <v>530000</v>
      </c>
      <c r="U18" s="14">
        <f t="shared" si="16"/>
        <v>397500</v>
      </c>
      <c r="V18" s="127">
        <v>0.75</v>
      </c>
    </row>
    <row r="19" spans="1:22" s="4" customFormat="1" ht="12" customHeight="1">
      <c r="A19" s="37">
        <f t="shared" si="15"/>
        <v>13</v>
      </c>
      <c r="B19" s="44">
        <f t="shared" si="11"/>
        <v>31</v>
      </c>
      <c r="C19" s="38">
        <v>9.8000000000000007</v>
      </c>
      <c r="D19" s="38">
        <f>D18+0.5</f>
        <v>7.5</v>
      </c>
      <c r="E19" s="53">
        <v>229600</v>
      </c>
      <c r="F19" s="73">
        <f t="shared" si="12"/>
        <v>0.3</v>
      </c>
      <c r="G19" s="69">
        <f t="shared" si="14"/>
        <v>675024</v>
      </c>
      <c r="H19" s="111">
        <f t="shared" si="7"/>
        <v>68</v>
      </c>
      <c r="I19" s="112">
        <f t="shared" si="8"/>
        <v>4</v>
      </c>
      <c r="J19" s="112">
        <f t="shared" si="13"/>
        <v>35</v>
      </c>
      <c r="K19" s="83">
        <f t="shared" si="0"/>
        <v>33</v>
      </c>
      <c r="L19" s="32">
        <v>2</v>
      </c>
      <c r="M19" s="119">
        <f t="shared" si="1"/>
        <v>4</v>
      </c>
      <c r="N19" s="120">
        <f t="shared" si="9"/>
        <v>26</v>
      </c>
      <c r="O19" s="120">
        <f t="shared" si="2"/>
        <v>61</v>
      </c>
      <c r="P19" s="57">
        <f t="shared" si="10"/>
        <v>610000</v>
      </c>
      <c r="Q19" s="62">
        <f t="shared" si="3"/>
        <v>-7</v>
      </c>
      <c r="R19" s="124">
        <f t="shared" si="4"/>
        <v>0.57377049180327866</v>
      </c>
      <c r="T19" s="39">
        <f t="shared" si="5"/>
        <v>610000</v>
      </c>
      <c r="U19" s="39">
        <f t="shared" si="16"/>
        <v>457500</v>
      </c>
      <c r="V19" s="205">
        <v>0.75</v>
      </c>
    </row>
    <row r="20" spans="1:22" s="4" customFormat="1" ht="12" customHeight="1">
      <c r="A20" s="10">
        <f t="shared" si="15"/>
        <v>14</v>
      </c>
      <c r="B20" s="19">
        <f t="shared" si="11"/>
        <v>32</v>
      </c>
      <c r="C20" s="34">
        <v>12</v>
      </c>
      <c r="D20" s="34">
        <v>9</v>
      </c>
      <c r="E20" s="51">
        <v>232400</v>
      </c>
      <c r="F20" s="71">
        <f t="shared" si="12"/>
        <v>0.3</v>
      </c>
      <c r="G20" s="67">
        <f t="shared" si="14"/>
        <v>836640</v>
      </c>
      <c r="H20" s="107">
        <f t="shared" si="7"/>
        <v>84</v>
      </c>
      <c r="I20" s="108">
        <f t="shared" si="8"/>
        <v>4</v>
      </c>
      <c r="J20" s="108">
        <f t="shared" si="13"/>
        <v>39</v>
      </c>
      <c r="K20" s="81">
        <f t="shared" si="0"/>
        <v>45</v>
      </c>
      <c r="L20" s="11">
        <v>2</v>
      </c>
      <c r="M20" s="115">
        <f t="shared" si="1"/>
        <v>4</v>
      </c>
      <c r="N20" s="116">
        <f t="shared" si="9"/>
        <v>30</v>
      </c>
      <c r="O20" s="116">
        <f t="shared" si="2"/>
        <v>69</v>
      </c>
      <c r="P20" s="55">
        <f t="shared" si="10"/>
        <v>690000</v>
      </c>
      <c r="Q20" s="60">
        <f t="shared" si="3"/>
        <v>-15</v>
      </c>
      <c r="R20" s="122">
        <f t="shared" si="4"/>
        <v>0.56521739130434778</v>
      </c>
      <c r="T20" s="12">
        <f t="shared" si="5"/>
        <v>690000</v>
      </c>
      <c r="U20" s="12">
        <f t="shared" si="16"/>
        <v>517500</v>
      </c>
      <c r="V20" s="126">
        <v>0.75</v>
      </c>
    </row>
    <row r="21" spans="1:22" s="4" customFormat="1" ht="12" customHeight="1">
      <c r="A21" s="10">
        <f t="shared" si="15"/>
        <v>15</v>
      </c>
      <c r="B21" s="19">
        <f t="shared" si="11"/>
        <v>33</v>
      </c>
      <c r="C21" s="34">
        <v>12.8</v>
      </c>
      <c r="D21" s="34">
        <f>D20+0.5</f>
        <v>9.5</v>
      </c>
      <c r="E21" s="51">
        <v>235200</v>
      </c>
      <c r="F21" s="71">
        <f t="shared" si="12"/>
        <v>0.3</v>
      </c>
      <c r="G21" s="67">
        <f t="shared" si="14"/>
        <v>903168</v>
      </c>
      <c r="H21" s="107">
        <f t="shared" si="7"/>
        <v>90</v>
      </c>
      <c r="I21" s="108">
        <f t="shared" si="8"/>
        <v>4</v>
      </c>
      <c r="J21" s="108">
        <f t="shared" si="13"/>
        <v>43</v>
      </c>
      <c r="K21" s="81">
        <f t="shared" si="0"/>
        <v>47</v>
      </c>
      <c r="L21" s="11">
        <v>2</v>
      </c>
      <c r="M21" s="115">
        <f t="shared" si="1"/>
        <v>4</v>
      </c>
      <c r="N21" s="116">
        <f t="shared" si="9"/>
        <v>34</v>
      </c>
      <c r="O21" s="116">
        <f t="shared" si="2"/>
        <v>77</v>
      </c>
      <c r="P21" s="55">
        <f t="shared" si="10"/>
        <v>770000</v>
      </c>
      <c r="Q21" s="60">
        <f t="shared" si="3"/>
        <v>-13</v>
      </c>
      <c r="R21" s="122">
        <f t="shared" si="4"/>
        <v>0.55844155844155841</v>
      </c>
      <c r="T21" s="12">
        <f t="shared" si="5"/>
        <v>770000</v>
      </c>
      <c r="U21" s="12">
        <f t="shared" si="16"/>
        <v>577500</v>
      </c>
      <c r="V21" s="126">
        <v>0.75</v>
      </c>
    </row>
    <row r="22" spans="1:22" s="4" customFormat="1" ht="12" customHeight="1">
      <c r="A22" s="10">
        <f t="shared" si="15"/>
        <v>16</v>
      </c>
      <c r="B22" s="19">
        <f t="shared" si="11"/>
        <v>34</v>
      </c>
      <c r="C22" s="34">
        <v>13.6</v>
      </c>
      <c r="D22" s="34">
        <v>10.5</v>
      </c>
      <c r="E22" s="51">
        <v>235900</v>
      </c>
      <c r="F22" s="71">
        <f t="shared" si="12"/>
        <v>0.3</v>
      </c>
      <c r="G22" s="67">
        <f t="shared" si="14"/>
        <v>962472</v>
      </c>
      <c r="H22" s="107">
        <f t="shared" si="7"/>
        <v>96</v>
      </c>
      <c r="I22" s="108">
        <f t="shared" si="8"/>
        <v>5</v>
      </c>
      <c r="J22" s="108">
        <f t="shared" si="13"/>
        <v>48</v>
      </c>
      <c r="K22" s="81">
        <f t="shared" si="0"/>
        <v>48</v>
      </c>
      <c r="L22" s="11">
        <v>2</v>
      </c>
      <c r="M22" s="115">
        <f t="shared" si="1"/>
        <v>4</v>
      </c>
      <c r="N22" s="116">
        <f t="shared" si="9"/>
        <v>38</v>
      </c>
      <c r="O22" s="116">
        <f t="shared" si="2"/>
        <v>86</v>
      </c>
      <c r="P22" s="55">
        <f t="shared" si="10"/>
        <v>860000</v>
      </c>
      <c r="Q22" s="60">
        <f t="shared" si="3"/>
        <v>-10</v>
      </c>
      <c r="R22" s="122">
        <f t="shared" si="4"/>
        <v>0.55813953488372092</v>
      </c>
      <c r="T22" s="12">
        <f t="shared" si="5"/>
        <v>860000</v>
      </c>
      <c r="U22" s="12">
        <f t="shared" si="16"/>
        <v>645000</v>
      </c>
      <c r="V22" s="126">
        <v>0.75</v>
      </c>
    </row>
    <row r="23" spans="1:22" s="4" customFormat="1" ht="12" customHeight="1">
      <c r="A23" s="10">
        <f t="shared" si="15"/>
        <v>17</v>
      </c>
      <c r="B23" s="19">
        <f t="shared" si="11"/>
        <v>35</v>
      </c>
      <c r="C23" s="34">
        <v>14.4</v>
      </c>
      <c r="D23" s="34">
        <v>11.5</v>
      </c>
      <c r="E23" s="51">
        <v>236600</v>
      </c>
      <c r="F23" s="71">
        <f t="shared" si="12"/>
        <v>0.3</v>
      </c>
      <c r="G23" s="67">
        <f t="shared" si="14"/>
        <v>1022112</v>
      </c>
      <c r="H23" s="107">
        <f t="shared" si="7"/>
        <v>102</v>
      </c>
      <c r="I23" s="108">
        <f t="shared" si="8"/>
        <v>5</v>
      </c>
      <c r="J23" s="108">
        <f t="shared" si="13"/>
        <v>53</v>
      </c>
      <c r="K23" s="81">
        <f t="shared" si="0"/>
        <v>49</v>
      </c>
      <c r="L23" s="11">
        <v>2</v>
      </c>
      <c r="M23" s="115">
        <f t="shared" si="1"/>
        <v>4</v>
      </c>
      <c r="N23" s="116">
        <f t="shared" si="9"/>
        <v>42</v>
      </c>
      <c r="O23" s="116">
        <f t="shared" si="2"/>
        <v>95</v>
      </c>
      <c r="P23" s="55">
        <f t="shared" si="10"/>
        <v>950000</v>
      </c>
      <c r="Q23" s="60">
        <f t="shared" si="3"/>
        <v>-7</v>
      </c>
      <c r="R23" s="122">
        <f t="shared" si="4"/>
        <v>0.55789473684210522</v>
      </c>
      <c r="T23" s="12">
        <f t="shared" si="5"/>
        <v>950000</v>
      </c>
      <c r="U23" s="12">
        <f t="shared" si="16"/>
        <v>712500</v>
      </c>
      <c r="V23" s="126">
        <v>0.75</v>
      </c>
    </row>
    <row r="24" spans="1:22" s="4" customFormat="1" ht="12" customHeight="1">
      <c r="A24" s="10">
        <f t="shared" si="15"/>
        <v>18</v>
      </c>
      <c r="B24" s="19">
        <f t="shared" si="11"/>
        <v>36</v>
      </c>
      <c r="C24" s="34">
        <v>15.2</v>
      </c>
      <c r="D24" s="34">
        <v>12.5</v>
      </c>
      <c r="E24" s="51">
        <v>237300</v>
      </c>
      <c r="F24" s="71">
        <f t="shared" si="12"/>
        <v>0.3</v>
      </c>
      <c r="G24" s="67">
        <f t="shared" si="14"/>
        <v>1082088</v>
      </c>
      <c r="H24" s="107">
        <f t="shared" si="7"/>
        <v>108</v>
      </c>
      <c r="I24" s="108">
        <f t="shared" si="8"/>
        <v>5</v>
      </c>
      <c r="J24" s="108">
        <f t="shared" si="13"/>
        <v>58</v>
      </c>
      <c r="K24" s="81">
        <f t="shared" si="0"/>
        <v>50</v>
      </c>
      <c r="L24" s="11">
        <v>2</v>
      </c>
      <c r="M24" s="115">
        <f t="shared" si="1"/>
        <v>4</v>
      </c>
      <c r="N24" s="116">
        <f t="shared" si="9"/>
        <v>46</v>
      </c>
      <c r="O24" s="116">
        <f t="shared" si="2"/>
        <v>104</v>
      </c>
      <c r="P24" s="55">
        <f t="shared" si="10"/>
        <v>1040000</v>
      </c>
      <c r="Q24" s="60">
        <f t="shared" si="3"/>
        <v>-4</v>
      </c>
      <c r="R24" s="122">
        <f t="shared" si="4"/>
        <v>0.55769230769230771</v>
      </c>
      <c r="T24" s="12">
        <f t="shared" si="5"/>
        <v>1040000</v>
      </c>
      <c r="U24" s="12">
        <f t="shared" si="16"/>
        <v>780000</v>
      </c>
      <c r="V24" s="126">
        <v>0.75</v>
      </c>
    </row>
    <row r="25" spans="1:22" s="4" customFormat="1" ht="12" customHeight="1">
      <c r="A25" s="10">
        <f t="shared" si="15"/>
        <v>19</v>
      </c>
      <c r="B25" s="19">
        <f t="shared" si="11"/>
        <v>37</v>
      </c>
      <c r="C25" s="34">
        <v>18</v>
      </c>
      <c r="D25" s="34">
        <v>14</v>
      </c>
      <c r="E25" s="51">
        <v>238000</v>
      </c>
      <c r="F25" s="71">
        <f t="shared" si="12"/>
        <v>0.3</v>
      </c>
      <c r="G25" s="67">
        <f t="shared" si="14"/>
        <v>1285200</v>
      </c>
      <c r="H25" s="107">
        <f t="shared" si="7"/>
        <v>129</v>
      </c>
      <c r="I25" s="108">
        <f t="shared" si="8"/>
        <v>5</v>
      </c>
      <c r="J25" s="108">
        <f t="shared" si="13"/>
        <v>63</v>
      </c>
      <c r="K25" s="81">
        <f t="shared" si="0"/>
        <v>66</v>
      </c>
      <c r="L25" s="11">
        <v>2</v>
      </c>
      <c r="M25" s="115">
        <f t="shared" si="1"/>
        <v>4</v>
      </c>
      <c r="N25" s="116">
        <f t="shared" si="9"/>
        <v>50</v>
      </c>
      <c r="O25" s="116">
        <f t="shared" si="2"/>
        <v>113</v>
      </c>
      <c r="P25" s="55">
        <f t="shared" si="10"/>
        <v>1130000</v>
      </c>
      <c r="Q25" s="60">
        <f t="shared" si="3"/>
        <v>-16</v>
      </c>
      <c r="R25" s="122">
        <f t="shared" si="4"/>
        <v>0.55752212389380529</v>
      </c>
      <c r="T25" s="12">
        <f t="shared" si="5"/>
        <v>1130000</v>
      </c>
      <c r="U25" s="12">
        <f t="shared" si="16"/>
        <v>847500</v>
      </c>
      <c r="V25" s="126">
        <v>0.75</v>
      </c>
    </row>
    <row r="26" spans="1:22" s="4" customFormat="1" ht="12" customHeight="1">
      <c r="A26" s="10">
        <f t="shared" si="15"/>
        <v>20</v>
      </c>
      <c r="B26" s="19">
        <f t="shared" si="11"/>
        <v>38</v>
      </c>
      <c r="C26" s="34">
        <v>18.899999999999999</v>
      </c>
      <c r="D26" s="34">
        <f>D25+0.5</f>
        <v>14.5</v>
      </c>
      <c r="E26" s="51">
        <v>238700</v>
      </c>
      <c r="F26" s="71">
        <f t="shared" si="12"/>
        <v>0.3</v>
      </c>
      <c r="G26" s="67">
        <f t="shared" si="14"/>
        <v>1353429</v>
      </c>
      <c r="H26" s="107">
        <f t="shared" si="7"/>
        <v>135</v>
      </c>
      <c r="I26" s="108">
        <f t="shared" si="8"/>
        <v>5</v>
      </c>
      <c r="J26" s="108">
        <f t="shared" si="13"/>
        <v>68</v>
      </c>
      <c r="K26" s="81">
        <f t="shared" si="0"/>
        <v>67</v>
      </c>
      <c r="L26" s="11">
        <v>2</v>
      </c>
      <c r="M26" s="115">
        <f t="shared" si="1"/>
        <v>4</v>
      </c>
      <c r="N26" s="116">
        <f t="shared" si="9"/>
        <v>54</v>
      </c>
      <c r="O26" s="116">
        <f t="shared" si="2"/>
        <v>122</v>
      </c>
      <c r="P26" s="55">
        <f t="shared" si="10"/>
        <v>1220000</v>
      </c>
      <c r="Q26" s="60">
        <f t="shared" si="3"/>
        <v>-13</v>
      </c>
      <c r="R26" s="122">
        <f t="shared" si="4"/>
        <v>0.55737704918032782</v>
      </c>
      <c r="T26" s="12">
        <f t="shared" si="5"/>
        <v>1220000</v>
      </c>
      <c r="U26" s="12">
        <f t="shared" si="16"/>
        <v>976000</v>
      </c>
      <c r="V26" s="126">
        <v>0.8</v>
      </c>
    </row>
    <row r="27" spans="1:22" s="4" customFormat="1" ht="12" customHeight="1">
      <c r="A27" s="10">
        <f t="shared" si="15"/>
        <v>21</v>
      </c>
      <c r="B27" s="19">
        <f t="shared" si="11"/>
        <v>39</v>
      </c>
      <c r="C27" s="34">
        <v>19.8</v>
      </c>
      <c r="D27" s="34">
        <v>15.5</v>
      </c>
      <c r="E27" s="51">
        <v>239400</v>
      </c>
      <c r="F27" s="74">
        <f t="shared" si="12"/>
        <v>0.3</v>
      </c>
      <c r="G27" s="67">
        <f t="shared" si="14"/>
        <v>1422036</v>
      </c>
      <c r="H27" s="107">
        <f t="shared" si="7"/>
        <v>142</v>
      </c>
      <c r="I27" s="108">
        <f t="shared" si="8"/>
        <v>5</v>
      </c>
      <c r="J27" s="108">
        <f t="shared" si="13"/>
        <v>73</v>
      </c>
      <c r="K27" s="81">
        <f t="shared" si="0"/>
        <v>69</v>
      </c>
      <c r="L27" s="11">
        <v>2</v>
      </c>
      <c r="M27" s="115">
        <f t="shared" si="1"/>
        <v>4</v>
      </c>
      <c r="N27" s="116">
        <f t="shared" si="9"/>
        <v>58</v>
      </c>
      <c r="O27" s="116">
        <f t="shared" si="2"/>
        <v>131</v>
      </c>
      <c r="P27" s="55">
        <f t="shared" si="10"/>
        <v>1310000</v>
      </c>
      <c r="Q27" s="60">
        <f t="shared" si="3"/>
        <v>-11</v>
      </c>
      <c r="R27" s="122">
        <f t="shared" si="4"/>
        <v>0.5572519083969466</v>
      </c>
      <c r="T27" s="12">
        <f t="shared" si="5"/>
        <v>1310000</v>
      </c>
      <c r="U27" s="12">
        <f t="shared" si="16"/>
        <v>1048000</v>
      </c>
      <c r="V27" s="126">
        <v>0.8</v>
      </c>
    </row>
    <row r="28" spans="1:22" s="4" customFormat="1" ht="12" customHeight="1">
      <c r="A28" s="13">
        <f t="shared" si="15"/>
        <v>22</v>
      </c>
      <c r="B28" s="20">
        <f t="shared" si="11"/>
        <v>40</v>
      </c>
      <c r="C28" s="43">
        <v>20.7</v>
      </c>
      <c r="D28" s="43">
        <v>16.5</v>
      </c>
      <c r="E28" s="52">
        <v>240100</v>
      </c>
      <c r="F28" s="75">
        <f t="shared" si="12"/>
        <v>0.3</v>
      </c>
      <c r="G28" s="68">
        <f t="shared" si="14"/>
        <v>1491021</v>
      </c>
      <c r="H28" s="109">
        <f t="shared" si="7"/>
        <v>149</v>
      </c>
      <c r="I28" s="110">
        <f t="shared" si="8"/>
        <v>5</v>
      </c>
      <c r="J28" s="110">
        <f t="shared" si="13"/>
        <v>78</v>
      </c>
      <c r="K28" s="82">
        <f t="shared" si="0"/>
        <v>71</v>
      </c>
      <c r="L28" s="15">
        <v>2</v>
      </c>
      <c r="M28" s="117">
        <f t="shared" si="1"/>
        <v>4</v>
      </c>
      <c r="N28" s="118">
        <f t="shared" si="9"/>
        <v>62</v>
      </c>
      <c r="O28" s="118">
        <f t="shared" si="2"/>
        <v>140</v>
      </c>
      <c r="P28" s="56">
        <f t="shared" si="10"/>
        <v>1400000</v>
      </c>
      <c r="Q28" s="61">
        <f t="shared" si="3"/>
        <v>-9</v>
      </c>
      <c r="R28" s="123">
        <f t="shared" si="4"/>
        <v>0.55714285714285716</v>
      </c>
      <c r="T28" s="14">
        <f t="shared" si="5"/>
        <v>1400000</v>
      </c>
      <c r="U28" s="14">
        <f t="shared" si="16"/>
        <v>1120000</v>
      </c>
      <c r="V28" s="127">
        <v>0.8</v>
      </c>
    </row>
    <row r="29" spans="1:22" s="4" customFormat="1" ht="12" customHeight="1">
      <c r="A29" s="37">
        <f t="shared" si="15"/>
        <v>23</v>
      </c>
      <c r="B29" s="44">
        <f t="shared" si="11"/>
        <v>41</v>
      </c>
      <c r="C29" s="38">
        <v>21.6</v>
      </c>
      <c r="D29" s="38">
        <v>18</v>
      </c>
      <c r="E29" s="53">
        <v>240800</v>
      </c>
      <c r="F29" s="76">
        <f t="shared" si="12"/>
        <v>0.3</v>
      </c>
      <c r="G29" s="69">
        <f t="shared" si="14"/>
        <v>1560384</v>
      </c>
      <c r="H29" s="111">
        <f t="shared" si="7"/>
        <v>156</v>
      </c>
      <c r="I29" s="112">
        <f t="shared" si="8"/>
        <v>5</v>
      </c>
      <c r="J29" s="112">
        <f t="shared" si="13"/>
        <v>83</v>
      </c>
      <c r="K29" s="83">
        <f t="shared" si="0"/>
        <v>73</v>
      </c>
      <c r="L29" s="32">
        <v>2</v>
      </c>
      <c r="M29" s="119">
        <f t="shared" si="1"/>
        <v>4</v>
      </c>
      <c r="N29" s="120">
        <f t="shared" si="9"/>
        <v>66</v>
      </c>
      <c r="O29" s="120">
        <f t="shared" si="2"/>
        <v>149</v>
      </c>
      <c r="P29" s="57">
        <f t="shared" si="10"/>
        <v>1490000</v>
      </c>
      <c r="Q29" s="62">
        <f t="shared" si="3"/>
        <v>-7</v>
      </c>
      <c r="R29" s="124">
        <f t="shared" si="4"/>
        <v>0.55704697986577179</v>
      </c>
      <c r="T29" s="39">
        <f t="shared" si="5"/>
        <v>1490000</v>
      </c>
      <c r="U29" s="39">
        <f t="shared" si="16"/>
        <v>1192000</v>
      </c>
      <c r="V29" s="205">
        <v>0.8</v>
      </c>
    </row>
    <row r="30" spans="1:22" s="4" customFormat="1" ht="12" customHeight="1">
      <c r="A30" s="10">
        <f t="shared" si="15"/>
        <v>24</v>
      </c>
      <c r="B30" s="19">
        <f t="shared" si="11"/>
        <v>42</v>
      </c>
      <c r="C30" s="34">
        <v>23.7</v>
      </c>
      <c r="D30" s="34">
        <v>20</v>
      </c>
      <c r="E30" s="51">
        <v>241500</v>
      </c>
      <c r="F30" s="74">
        <f t="shared" si="12"/>
        <v>0.3</v>
      </c>
      <c r="G30" s="67">
        <f t="shared" si="14"/>
        <v>1717065</v>
      </c>
      <c r="H30" s="107">
        <f t="shared" si="7"/>
        <v>172</v>
      </c>
      <c r="I30" s="108">
        <f t="shared" si="8"/>
        <v>5</v>
      </c>
      <c r="J30" s="108">
        <f t="shared" si="13"/>
        <v>88</v>
      </c>
      <c r="K30" s="81">
        <f t="shared" si="0"/>
        <v>84</v>
      </c>
      <c r="L30" s="11">
        <v>2</v>
      </c>
      <c r="M30" s="115">
        <f t="shared" si="1"/>
        <v>4</v>
      </c>
      <c r="N30" s="116">
        <f t="shared" si="9"/>
        <v>70</v>
      </c>
      <c r="O30" s="116">
        <f t="shared" si="2"/>
        <v>158</v>
      </c>
      <c r="P30" s="55">
        <f t="shared" si="10"/>
        <v>1580000</v>
      </c>
      <c r="Q30" s="60">
        <f t="shared" si="3"/>
        <v>-14</v>
      </c>
      <c r="R30" s="122">
        <f t="shared" si="4"/>
        <v>0.55696202531645567</v>
      </c>
      <c r="T30" s="12">
        <f t="shared" si="5"/>
        <v>1580000</v>
      </c>
      <c r="U30" s="12">
        <f t="shared" si="16"/>
        <v>1264000</v>
      </c>
      <c r="V30" s="126">
        <v>0.8</v>
      </c>
    </row>
    <row r="31" spans="1:22" s="4" customFormat="1" ht="12" customHeight="1">
      <c r="A31" s="10">
        <f t="shared" si="15"/>
        <v>25</v>
      </c>
      <c r="B31" s="19">
        <f t="shared" si="11"/>
        <v>43</v>
      </c>
      <c r="C31" s="34">
        <v>24.7</v>
      </c>
      <c r="D31" s="34">
        <f>D30+0.5</f>
        <v>20.5</v>
      </c>
      <c r="E31" s="51">
        <v>242200</v>
      </c>
      <c r="F31" s="74">
        <f t="shared" si="12"/>
        <v>0.3</v>
      </c>
      <c r="G31" s="67">
        <f t="shared" si="14"/>
        <v>1794702</v>
      </c>
      <c r="H31" s="107">
        <f t="shared" si="7"/>
        <v>179</v>
      </c>
      <c r="I31" s="108">
        <f t="shared" si="8"/>
        <v>5</v>
      </c>
      <c r="J31" s="108">
        <f t="shared" si="13"/>
        <v>93</v>
      </c>
      <c r="K31" s="81">
        <f t="shared" si="0"/>
        <v>86</v>
      </c>
      <c r="L31" s="11">
        <v>2</v>
      </c>
      <c r="M31" s="115">
        <f t="shared" si="1"/>
        <v>4</v>
      </c>
      <c r="N31" s="116">
        <f t="shared" si="9"/>
        <v>74</v>
      </c>
      <c r="O31" s="116">
        <f t="shared" si="2"/>
        <v>167</v>
      </c>
      <c r="P31" s="55">
        <f t="shared" si="10"/>
        <v>1670000</v>
      </c>
      <c r="Q31" s="60">
        <f t="shared" si="3"/>
        <v>-12</v>
      </c>
      <c r="R31" s="122">
        <f t="shared" si="4"/>
        <v>0.55688622754491013</v>
      </c>
      <c r="T31" s="12">
        <f t="shared" si="5"/>
        <v>1670000</v>
      </c>
      <c r="U31" s="12">
        <f t="shared" si="16"/>
        <v>1336000</v>
      </c>
      <c r="V31" s="126">
        <v>0.8</v>
      </c>
    </row>
    <row r="32" spans="1:22" s="4" customFormat="1" ht="12" customHeight="1">
      <c r="A32" s="10">
        <f t="shared" si="15"/>
        <v>26</v>
      </c>
      <c r="B32" s="19">
        <f t="shared" si="11"/>
        <v>44</v>
      </c>
      <c r="C32" s="34">
        <v>25.6</v>
      </c>
      <c r="D32" s="34">
        <v>21.5</v>
      </c>
      <c r="E32" s="51">
        <v>242900</v>
      </c>
      <c r="F32" s="74">
        <f t="shared" si="12"/>
        <v>0.3</v>
      </c>
      <c r="G32" s="67">
        <f t="shared" si="14"/>
        <v>1865472</v>
      </c>
      <c r="H32" s="107">
        <f t="shared" si="7"/>
        <v>187</v>
      </c>
      <c r="I32" s="108">
        <f t="shared" si="8"/>
        <v>5</v>
      </c>
      <c r="J32" s="108">
        <f t="shared" si="13"/>
        <v>98</v>
      </c>
      <c r="K32" s="81">
        <f t="shared" si="0"/>
        <v>89</v>
      </c>
      <c r="L32" s="11">
        <v>2</v>
      </c>
      <c r="M32" s="115">
        <f t="shared" si="1"/>
        <v>4</v>
      </c>
      <c r="N32" s="116">
        <f t="shared" si="9"/>
        <v>78</v>
      </c>
      <c r="O32" s="116">
        <f t="shared" si="2"/>
        <v>176</v>
      </c>
      <c r="P32" s="55">
        <f t="shared" si="10"/>
        <v>1760000</v>
      </c>
      <c r="Q32" s="60">
        <f t="shared" si="3"/>
        <v>-11</v>
      </c>
      <c r="R32" s="122">
        <f t="shared" si="4"/>
        <v>0.55681818181818177</v>
      </c>
      <c r="T32" s="12">
        <f t="shared" si="5"/>
        <v>1760000</v>
      </c>
      <c r="U32" s="12">
        <f t="shared" si="16"/>
        <v>1408000</v>
      </c>
      <c r="V32" s="126">
        <v>0.8</v>
      </c>
    </row>
    <row r="33" spans="1:22" s="4" customFormat="1" ht="12" customHeight="1">
      <c r="A33" s="10">
        <f t="shared" si="15"/>
        <v>27</v>
      </c>
      <c r="B33" s="19">
        <f t="shared" si="11"/>
        <v>45</v>
      </c>
      <c r="C33" s="34">
        <v>26.6</v>
      </c>
      <c r="D33" s="34">
        <v>22.5</v>
      </c>
      <c r="E33" s="51">
        <v>243600</v>
      </c>
      <c r="F33" s="74">
        <f t="shared" si="12"/>
        <v>0.3</v>
      </c>
      <c r="G33" s="67">
        <f t="shared" si="14"/>
        <v>1943928</v>
      </c>
      <c r="H33" s="107">
        <f t="shared" si="7"/>
        <v>194</v>
      </c>
      <c r="I33" s="108">
        <f t="shared" si="8"/>
        <v>5</v>
      </c>
      <c r="J33" s="108">
        <f t="shared" si="13"/>
        <v>103</v>
      </c>
      <c r="K33" s="81">
        <f t="shared" si="0"/>
        <v>91</v>
      </c>
      <c r="L33" s="11">
        <v>2</v>
      </c>
      <c r="M33" s="115">
        <f t="shared" si="1"/>
        <v>4</v>
      </c>
      <c r="N33" s="116">
        <f t="shared" si="9"/>
        <v>82</v>
      </c>
      <c r="O33" s="116">
        <f t="shared" si="2"/>
        <v>185</v>
      </c>
      <c r="P33" s="55">
        <f t="shared" si="10"/>
        <v>1850000</v>
      </c>
      <c r="Q33" s="60">
        <f t="shared" si="3"/>
        <v>-9</v>
      </c>
      <c r="R33" s="122">
        <f t="shared" si="4"/>
        <v>0.55675675675675673</v>
      </c>
      <c r="T33" s="12">
        <f t="shared" si="5"/>
        <v>1850000</v>
      </c>
      <c r="U33" s="12">
        <f t="shared" si="16"/>
        <v>1480000</v>
      </c>
      <c r="V33" s="126">
        <v>0.8</v>
      </c>
    </row>
    <row r="34" spans="1:22" s="4" customFormat="1" ht="12" customHeight="1">
      <c r="A34" s="10">
        <f t="shared" si="15"/>
        <v>28</v>
      </c>
      <c r="B34" s="19">
        <f t="shared" si="11"/>
        <v>46</v>
      </c>
      <c r="C34" s="34">
        <v>27.5</v>
      </c>
      <c r="D34" s="34">
        <v>23.7</v>
      </c>
      <c r="E34" s="51">
        <v>244300</v>
      </c>
      <c r="F34" s="74">
        <f t="shared" si="12"/>
        <v>0.3</v>
      </c>
      <c r="G34" s="67">
        <f t="shared" si="14"/>
        <v>2015475</v>
      </c>
      <c r="H34" s="107">
        <f t="shared" si="7"/>
        <v>202</v>
      </c>
      <c r="I34" s="108">
        <f t="shared" si="8"/>
        <v>5</v>
      </c>
      <c r="J34" s="108">
        <f t="shared" si="13"/>
        <v>108</v>
      </c>
      <c r="K34" s="81">
        <f t="shared" si="0"/>
        <v>94</v>
      </c>
      <c r="L34" s="11">
        <v>2</v>
      </c>
      <c r="M34" s="115">
        <f t="shared" si="1"/>
        <v>4</v>
      </c>
      <c r="N34" s="116">
        <f t="shared" si="9"/>
        <v>86</v>
      </c>
      <c r="O34" s="116">
        <f t="shared" si="2"/>
        <v>194</v>
      </c>
      <c r="P34" s="55">
        <f t="shared" si="10"/>
        <v>1940000</v>
      </c>
      <c r="Q34" s="60">
        <f t="shared" si="3"/>
        <v>-8</v>
      </c>
      <c r="R34" s="122">
        <f t="shared" si="4"/>
        <v>0.55670103092783507</v>
      </c>
      <c r="T34" s="12">
        <f t="shared" si="5"/>
        <v>1940000</v>
      </c>
      <c r="U34" s="12">
        <f t="shared" si="16"/>
        <v>1552000</v>
      </c>
      <c r="V34" s="126">
        <v>0.8</v>
      </c>
    </row>
    <row r="35" spans="1:22" s="4" customFormat="1" ht="12" customHeight="1">
      <c r="A35" s="10">
        <f t="shared" si="15"/>
        <v>29</v>
      </c>
      <c r="B35" s="19">
        <f t="shared" si="11"/>
        <v>47</v>
      </c>
      <c r="C35" s="34">
        <v>30</v>
      </c>
      <c r="D35" s="34">
        <v>25</v>
      </c>
      <c r="E35" s="51">
        <v>244825</v>
      </c>
      <c r="F35" s="74">
        <v>0.31</v>
      </c>
      <c r="G35" s="67">
        <f t="shared" si="14"/>
        <v>2276872.5</v>
      </c>
      <c r="H35" s="107">
        <f t="shared" si="7"/>
        <v>228</v>
      </c>
      <c r="I35" s="108">
        <f t="shared" si="8"/>
        <v>5</v>
      </c>
      <c r="J35" s="108">
        <f t="shared" si="13"/>
        <v>113</v>
      </c>
      <c r="K35" s="81">
        <f t="shared" si="0"/>
        <v>115</v>
      </c>
      <c r="L35" s="11">
        <v>2</v>
      </c>
      <c r="M35" s="115">
        <f t="shared" si="1"/>
        <v>4</v>
      </c>
      <c r="N35" s="116">
        <f t="shared" si="9"/>
        <v>90</v>
      </c>
      <c r="O35" s="116">
        <f t="shared" si="2"/>
        <v>203</v>
      </c>
      <c r="P35" s="55">
        <f t="shared" si="10"/>
        <v>2030000</v>
      </c>
      <c r="Q35" s="60">
        <f t="shared" si="3"/>
        <v>-25</v>
      </c>
      <c r="R35" s="122">
        <f t="shared" si="4"/>
        <v>0.55665024630541871</v>
      </c>
      <c r="T35" s="12">
        <f t="shared" si="5"/>
        <v>2030000</v>
      </c>
      <c r="U35" s="12">
        <f t="shared" si="16"/>
        <v>1624000</v>
      </c>
      <c r="V35" s="126">
        <v>0.8</v>
      </c>
    </row>
    <row r="36" spans="1:22" s="4" customFormat="1" ht="12" customHeight="1">
      <c r="A36" s="10">
        <f t="shared" si="15"/>
        <v>30</v>
      </c>
      <c r="B36" s="19">
        <f t="shared" si="11"/>
        <v>48</v>
      </c>
      <c r="C36" s="34">
        <v>30.5</v>
      </c>
      <c r="D36" s="34">
        <f>D35+0.5</f>
        <v>25.5</v>
      </c>
      <c r="E36" s="51">
        <v>244825</v>
      </c>
      <c r="F36" s="74">
        <f>F35+0.01</f>
        <v>0.32</v>
      </c>
      <c r="G36" s="67">
        <f t="shared" si="14"/>
        <v>2389492</v>
      </c>
      <c r="H36" s="107">
        <f t="shared" si="7"/>
        <v>239</v>
      </c>
      <c r="I36" s="108">
        <f t="shared" si="8"/>
        <v>5</v>
      </c>
      <c r="J36" s="108">
        <f t="shared" si="13"/>
        <v>118</v>
      </c>
      <c r="K36" s="81">
        <f t="shared" si="0"/>
        <v>121</v>
      </c>
      <c r="L36" s="11">
        <v>2</v>
      </c>
      <c r="M36" s="115">
        <f t="shared" si="1"/>
        <v>4</v>
      </c>
      <c r="N36" s="116">
        <f t="shared" si="9"/>
        <v>94</v>
      </c>
      <c r="O36" s="116">
        <f t="shared" si="2"/>
        <v>212</v>
      </c>
      <c r="P36" s="55">
        <f t="shared" si="10"/>
        <v>2120000</v>
      </c>
      <c r="Q36" s="60">
        <f t="shared" si="3"/>
        <v>-27</v>
      </c>
      <c r="R36" s="122">
        <f t="shared" si="4"/>
        <v>0.55660377358490565</v>
      </c>
      <c r="T36" s="12">
        <f t="shared" si="5"/>
        <v>2120000</v>
      </c>
      <c r="U36" s="12">
        <f t="shared" si="16"/>
        <v>1802000</v>
      </c>
      <c r="V36" s="126">
        <v>0.85</v>
      </c>
    </row>
    <row r="37" spans="1:22" s="4" customFormat="1" ht="12" customHeight="1">
      <c r="A37" s="10">
        <f t="shared" si="15"/>
        <v>31</v>
      </c>
      <c r="B37" s="19">
        <f t="shared" si="11"/>
        <v>49</v>
      </c>
      <c r="C37" s="34">
        <v>31</v>
      </c>
      <c r="D37" s="34">
        <v>26.5</v>
      </c>
      <c r="E37" s="51">
        <v>244825</v>
      </c>
      <c r="F37" s="74">
        <f t="shared" ref="F37:F44" si="17">F36+0.01</f>
        <v>0.33</v>
      </c>
      <c r="G37" s="67">
        <f t="shared" si="14"/>
        <v>2504559.75</v>
      </c>
      <c r="H37" s="107">
        <f t="shared" si="7"/>
        <v>250</v>
      </c>
      <c r="I37" s="108">
        <f t="shared" si="8"/>
        <v>5</v>
      </c>
      <c r="J37" s="108">
        <f t="shared" si="13"/>
        <v>123</v>
      </c>
      <c r="K37" s="81">
        <f t="shared" si="0"/>
        <v>127</v>
      </c>
      <c r="L37" s="11">
        <v>2</v>
      </c>
      <c r="M37" s="115">
        <f t="shared" si="1"/>
        <v>4</v>
      </c>
      <c r="N37" s="116">
        <f t="shared" si="9"/>
        <v>98</v>
      </c>
      <c r="O37" s="116">
        <f t="shared" si="2"/>
        <v>221</v>
      </c>
      <c r="P37" s="55">
        <f t="shared" si="10"/>
        <v>2210000</v>
      </c>
      <c r="Q37" s="60">
        <f t="shared" si="3"/>
        <v>-29</v>
      </c>
      <c r="R37" s="122">
        <f t="shared" si="4"/>
        <v>0.5565610859728507</v>
      </c>
      <c r="T37" s="12">
        <f t="shared" si="5"/>
        <v>2210000</v>
      </c>
      <c r="U37" s="12">
        <f t="shared" si="16"/>
        <v>1878500</v>
      </c>
      <c r="V37" s="126">
        <v>0.85</v>
      </c>
    </row>
    <row r="38" spans="1:22" s="4" customFormat="1" ht="12" customHeight="1">
      <c r="A38" s="13">
        <f t="shared" si="15"/>
        <v>32</v>
      </c>
      <c r="B38" s="20">
        <f t="shared" si="11"/>
        <v>50</v>
      </c>
      <c r="C38" s="43">
        <f>C37+0.5</f>
        <v>31.5</v>
      </c>
      <c r="D38" s="43">
        <v>27.5</v>
      </c>
      <c r="E38" s="52">
        <v>244825</v>
      </c>
      <c r="F38" s="75">
        <f t="shared" si="17"/>
        <v>0.34</v>
      </c>
      <c r="G38" s="68">
        <f t="shared" si="14"/>
        <v>2622075.75</v>
      </c>
      <c r="H38" s="109">
        <f t="shared" si="7"/>
        <v>262</v>
      </c>
      <c r="I38" s="110">
        <f t="shared" si="8"/>
        <v>5</v>
      </c>
      <c r="J38" s="110">
        <f t="shared" si="13"/>
        <v>128</v>
      </c>
      <c r="K38" s="82">
        <f t="shared" si="0"/>
        <v>134</v>
      </c>
      <c r="L38" s="15">
        <v>2</v>
      </c>
      <c r="M38" s="117">
        <f t="shared" si="1"/>
        <v>4</v>
      </c>
      <c r="N38" s="118">
        <f t="shared" si="9"/>
        <v>102</v>
      </c>
      <c r="O38" s="118">
        <f t="shared" si="2"/>
        <v>230</v>
      </c>
      <c r="P38" s="56">
        <f t="shared" si="10"/>
        <v>2300000</v>
      </c>
      <c r="Q38" s="61">
        <f t="shared" si="3"/>
        <v>-32</v>
      </c>
      <c r="R38" s="123">
        <f t="shared" si="4"/>
        <v>0.55652173913043479</v>
      </c>
      <c r="T38" s="14">
        <f t="shared" si="5"/>
        <v>2300000</v>
      </c>
      <c r="U38" s="14">
        <f t="shared" si="16"/>
        <v>1955000</v>
      </c>
      <c r="V38" s="127">
        <v>0.85</v>
      </c>
    </row>
    <row r="39" spans="1:22" s="4" customFormat="1" ht="12" customHeight="1">
      <c r="A39" s="37">
        <f t="shared" si="15"/>
        <v>33</v>
      </c>
      <c r="B39" s="44">
        <f t="shared" si="11"/>
        <v>51</v>
      </c>
      <c r="C39" s="38">
        <f t="shared" ref="C39:C45" si="18">C38+0.5</f>
        <v>32</v>
      </c>
      <c r="D39" s="38">
        <v>28.5</v>
      </c>
      <c r="E39" s="53">
        <v>244825</v>
      </c>
      <c r="F39" s="76">
        <f t="shared" si="17"/>
        <v>0.35000000000000003</v>
      </c>
      <c r="G39" s="69">
        <f t="shared" si="14"/>
        <v>2742040.0000000005</v>
      </c>
      <c r="H39" s="111">
        <f t="shared" si="7"/>
        <v>274</v>
      </c>
      <c r="I39" s="112">
        <f t="shared" si="8"/>
        <v>5</v>
      </c>
      <c r="J39" s="112">
        <f t="shared" si="13"/>
        <v>133</v>
      </c>
      <c r="K39" s="83">
        <f t="shared" si="0"/>
        <v>141</v>
      </c>
      <c r="L39" s="32">
        <v>2</v>
      </c>
      <c r="M39" s="119">
        <f t="shared" si="1"/>
        <v>4</v>
      </c>
      <c r="N39" s="120">
        <f t="shared" si="9"/>
        <v>106</v>
      </c>
      <c r="O39" s="120">
        <f t="shared" si="2"/>
        <v>239</v>
      </c>
      <c r="P39" s="57">
        <f t="shared" si="10"/>
        <v>2390000</v>
      </c>
      <c r="Q39" s="62">
        <f t="shared" si="3"/>
        <v>-35</v>
      </c>
      <c r="R39" s="124">
        <f t="shared" si="4"/>
        <v>0.55648535564853552</v>
      </c>
      <c r="T39" s="39">
        <f t="shared" si="5"/>
        <v>2390000</v>
      </c>
      <c r="U39" s="39">
        <f t="shared" si="16"/>
        <v>2031500</v>
      </c>
      <c r="V39" s="205">
        <v>0.85</v>
      </c>
    </row>
    <row r="40" spans="1:22" s="4" customFormat="1" ht="12" customHeight="1">
      <c r="A40" s="10">
        <f t="shared" si="15"/>
        <v>34</v>
      </c>
      <c r="B40" s="19">
        <f t="shared" si="11"/>
        <v>52</v>
      </c>
      <c r="C40" s="34">
        <f t="shared" si="18"/>
        <v>32.5</v>
      </c>
      <c r="D40" s="34">
        <v>30</v>
      </c>
      <c r="E40" s="51">
        <v>244825</v>
      </c>
      <c r="F40" s="74">
        <f t="shared" si="17"/>
        <v>0.36000000000000004</v>
      </c>
      <c r="G40" s="67">
        <f t="shared" si="14"/>
        <v>2864452.5000000005</v>
      </c>
      <c r="H40" s="107">
        <f t="shared" si="7"/>
        <v>286</v>
      </c>
      <c r="I40" s="108">
        <f t="shared" si="8"/>
        <v>5</v>
      </c>
      <c r="J40" s="108">
        <f t="shared" si="13"/>
        <v>138</v>
      </c>
      <c r="K40" s="81">
        <f t="shared" si="0"/>
        <v>148</v>
      </c>
      <c r="L40" s="11">
        <v>2</v>
      </c>
      <c r="M40" s="115">
        <f t="shared" si="1"/>
        <v>4</v>
      </c>
      <c r="N40" s="116">
        <f t="shared" si="9"/>
        <v>110</v>
      </c>
      <c r="O40" s="116">
        <f t="shared" si="2"/>
        <v>248</v>
      </c>
      <c r="P40" s="55">
        <f t="shared" si="10"/>
        <v>2480000</v>
      </c>
      <c r="Q40" s="60">
        <f t="shared" si="3"/>
        <v>-38</v>
      </c>
      <c r="R40" s="122">
        <f t="shared" si="4"/>
        <v>0.55645161290322576</v>
      </c>
      <c r="T40" s="12">
        <f t="shared" si="5"/>
        <v>2480000</v>
      </c>
      <c r="U40" s="12">
        <f t="shared" si="16"/>
        <v>2108000</v>
      </c>
      <c r="V40" s="126">
        <v>0.85</v>
      </c>
    </row>
    <row r="41" spans="1:22" s="4" customFormat="1" ht="12" customHeight="1">
      <c r="A41" s="10">
        <f t="shared" si="15"/>
        <v>35</v>
      </c>
      <c r="B41" s="19">
        <f t="shared" si="11"/>
        <v>53</v>
      </c>
      <c r="C41" s="34">
        <f t="shared" si="18"/>
        <v>33</v>
      </c>
      <c r="D41" s="34">
        <v>31</v>
      </c>
      <c r="E41" s="51">
        <v>244825</v>
      </c>
      <c r="F41" s="74">
        <f t="shared" si="17"/>
        <v>0.37000000000000005</v>
      </c>
      <c r="G41" s="67">
        <f t="shared" si="14"/>
        <v>2989313.2500000005</v>
      </c>
      <c r="H41" s="107">
        <f t="shared" si="7"/>
        <v>299</v>
      </c>
      <c r="I41" s="108">
        <f t="shared" si="8"/>
        <v>5</v>
      </c>
      <c r="J41" s="108">
        <f t="shared" si="13"/>
        <v>143</v>
      </c>
      <c r="K41" s="81">
        <f t="shared" si="0"/>
        <v>156</v>
      </c>
      <c r="L41" s="11">
        <v>2</v>
      </c>
      <c r="M41" s="115">
        <f t="shared" si="1"/>
        <v>4</v>
      </c>
      <c r="N41" s="116">
        <f t="shared" si="9"/>
        <v>114</v>
      </c>
      <c r="O41" s="116">
        <f t="shared" si="2"/>
        <v>257</v>
      </c>
      <c r="P41" s="55">
        <f t="shared" si="10"/>
        <v>2570000</v>
      </c>
      <c r="Q41" s="60">
        <f t="shared" si="3"/>
        <v>-42</v>
      </c>
      <c r="R41" s="122">
        <f t="shared" si="4"/>
        <v>0.55642023346303504</v>
      </c>
      <c r="T41" s="12">
        <f t="shared" si="5"/>
        <v>2570000</v>
      </c>
      <c r="U41" s="12">
        <f t="shared" si="16"/>
        <v>2184500</v>
      </c>
      <c r="V41" s="126">
        <v>0.85</v>
      </c>
    </row>
    <row r="42" spans="1:22" s="4" customFormat="1" ht="12" customHeight="1">
      <c r="A42" s="10">
        <f t="shared" si="15"/>
        <v>36</v>
      </c>
      <c r="B42" s="19">
        <f t="shared" si="11"/>
        <v>54</v>
      </c>
      <c r="C42" s="34">
        <f t="shared" si="18"/>
        <v>33.5</v>
      </c>
      <c r="D42" s="34">
        <f>D41+0.5</f>
        <v>31.5</v>
      </c>
      <c r="E42" s="51">
        <v>244825</v>
      </c>
      <c r="F42" s="74">
        <f t="shared" si="17"/>
        <v>0.38000000000000006</v>
      </c>
      <c r="G42" s="67">
        <f t="shared" si="14"/>
        <v>3116622.2500000005</v>
      </c>
      <c r="H42" s="107">
        <f t="shared" si="7"/>
        <v>312</v>
      </c>
      <c r="I42" s="108">
        <f t="shared" si="8"/>
        <v>5</v>
      </c>
      <c r="J42" s="108">
        <f t="shared" si="13"/>
        <v>148</v>
      </c>
      <c r="K42" s="81">
        <f t="shared" si="0"/>
        <v>164</v>
      </c>
      <c r="L42" s="11">
        <v>2</v>
      </c>
      <c r="M42" s="115">
        <f t="shared" si="1"/>
        <v>4</v>
      </c>
      <c r="N42" s="116">
        <f t="shared" si="9"/>
        <v>118</v>
      </c>
      <c r="O42" s="116">
        <f t="shared" si="2"/>
        <v>266</v>
      </c>
      <c r="P42" s="55">
        <f t="shared" si="10"/>
        <v>2660000</v>
      </c>
      <c r="Q42" s="60">
        <f t="shared" si="3"/>
        <v>-46</v>
      </c>
      <c r="R42" s="122">
        <f t="shared" si="4"/>
        <v>0.55639097744360899</v>
      </c>
      <c r="T42" s="12">
        <f t="shared" si="5"/>
        <v>2660000</v>
      </c>
      <c r="U42" s="12">
        <f t="shared" si="16"/>
        <v>2261000</v>
      </c>
      <c r="V42" s="126">
        <v>0.85</v>
      </c>
    </row>
    <row r="43" spans="1:22" s="4" customFormat="1" ht="12" customHeight="1">
      <c r="A43" s="10">
        <f t="shared" si="15"/>
        <v>37</v>
      </c>
      <c r="B43" s="19">
        <f t="shared" si="11"/>
        <v>55</v>
      </c>
      <c r="C43" s="34">
        <f t="shared" si="18"/>
        <v>34</v>
      </c>
      <c r="D43" s="34">
        <f>D42+0.5</f>
        <v>32</v>
      </c>
      <c r="E43" s="51">
        <v>244825</v>
      </c>
      <c r="F43" s="74">
        <f t="shared" si="17"/>
        <v>0.39000000000000007</v>
      </c>
      <c r="G43" s="67">
        <f t="shared" si="14"/>
        <v>3246379.5000000005</v>
      </c>
      <c r="H43" s="107">
        <f t="shared" si="7"/>
        <v>325</v>
      </c>
      <c r="I43" s="108">
        <f t="shared" si="8"/>
        <v>5</v>
      </c>
      <c r="J43" s="108">
        <f t="shared" si="13"/>
        <v>153</v>
      </c>
      <c r="K43" s="81">
        <f t="shared" si="0"/>
        <v>172</v>
      </c>
      <c r="L43" s="11">
        <v>2</v>
      </c>
      <c r="M43" s="115">
        <f t="shared" si="1"/>
        <v>4</v>
      </c>
      <c r="N43" s="116">
        <f t="shared" si="9"/>
        <v>122</v>
      </c>
      <c r="O43" s="116">
        <f t="shared" si="2"/>
        <v>275</v>
      </c>
      <c r="P43" s="55">
        <f t="shared" si="10"/>
        <v>2750000</v>
      </c>
      <c r="Q43" s="60">
        <f t="shared" si="3"/>
        <v>-50</v>
      </c>
      <c r="R43" s="122">
        <f t="shared" si="4"/>
        <v>0.55636363636363639</v>
      </c>
      <c r="T43" s="12">
        <f t="shared" si="5"/>
        <v>2750000</v>
      </c>
      <c r="U43" s="12">
        <f t="shared" si="16"/>
        <v>2337500</v>
      </c>
      <c r="V43" s="126">
        <v>0.85</v>
      </c>
    </row>
    <row r="44" spans="1:22" s="4" customFormat="1" ht="12" customHeight="1">
      <c r="A44" s="10">
        <f t="shared" si="15"/>
        <v>38</v>
      </c>
      <c r="B44" s="19">
        <f t="shared" si="11"/>
        <v>56</v>
      </c>
      <c r="C44" s="34">
        <f t="shared" si="18"/>
        <v>34.5</v>
      </c>
      <c r="D44" s="34">
        <f>D43+0.5</f>
        <v>32.5</v>
      </c>
      <c r="E44" s="51">
        <v>244825</v>
      </c>
      <c r="F44" s="74">
        <f t="shared" si="17"/>
        <v>0.40000000000000008</v>
      </c>
      <c r="G44" s="67">
        <f t="shared" si="14"/>
        <v>3378585.0000000005</v>
      </c>
      <c r="H44" s="107">
        <f t="shared" si="7"/>
        <v>338</v>
      </c>
      <c r="I44" s="108">
        <f t="shared" si="8"/>
        <v>5</v>
      </c>
      <c r="J44" s="108">
        <f t="shared" si="13"/>
        <v>158</v>
      </c>
      <c r="K44" s="81">
        <f t="shared" si="0"/>
        <v>180</v>
      </c>
      <c r="L44" s="11">
        <v>2</v>
      </c>
      <c r="M44" s="115">
        <f t="shared" si="1"/>
        <v>4</v>
      </c>
      <c r="N44" s="116">
        <f t="shared" si="9"/>
        <v>126</v>
      </c>
      <c r="O44" s="116">
        <f t="shared" si="2"/>
        <v>284</v>
      </c>
      <c r="P44" s="55">
        <f t="shared" si="10"/>
        <v>2840000</v>
      </c>
      <c r="Q44" s="60">
        <f t="shared" si="3"/>
        <v>-54</v>
      </c>
      <c r="R44" s="122">
        <f t="shared" si="4"/>
        <v>0.55633802816901412</v>
      </c>
      <c r="T44" s="12">
        <f t="shared" si="5"/>
        <v>2840000</v>
      </c>
      <c r="U44" s="12">
        <f t="shared" si="16"/>
        <v>2414000</v>
      </c>
      <c r="V44" s="126">
        <v>0.85</v>
      </c>
    </row>
    <row r="45" spans="1:22" s="4" customFormat="1" ht="12" customHeight="1">
      <c r="A45" s="10">
        <f t="shared" si="15"/>
        <v>39</v>
      </c>
      <c r="B45" s="19">
        <f t="shared" si="11"/>
        <v>57</v>
      </c>
      <c r="C45" s="34">
        <f t="shared" si="18"/>
        <v>35</v>
      </c>
      <c r="D45" s="34">
        <f>D44+0.5</f>
        <v>33</v>
      </c>
      <c r="E45" s="51">
        <v>244825</v>
      </c>
      <c r="F45" s="74">
        <f t="shared" si="12"/>
        <v>0.40000000000000008</v>
      </c>
      <c r="G45" s="67">
        <f t="shared" si="14"/>
        <v>3427550.0000000005</v>
      </c>
      <c r="H45" s="107">
        <f t="shared" si="7"/>
        <v>343</v>
      </c>
      <c r="I45" s="108">
        <f t="shared" si="8"/>
        <v>5</v>
      </c>
      <c r="J45" s="108">
        <f t="shared" si="13"/>
        <v>163</v>
      </c>
      <c r="K45" s="81">
        <f t="shared" si="0"/>
        <v>180</v>
      </c>
      <c r="L45" s="48">
        <v>2</v>
      </c>
      <c r="M45" s="115">
        <f t="shared" si="1"/>
        <v>4</v>
      </c>
      <c r="N45" s="116">
        <f t="shared" si="9"/>
        <v>130</v>
      </c>
      <c r="O45" s="116">
        <f t="shared" si="2"/>
        <v>293</v>
      </c>
      <c r="P45" s="55">
        <f t="shared" si="10"/>
        <v>2930000</v>
      </c>
      <c r="Q45" s="60">
        <f t="shared" si="3"/>
        <v>-50</v>
      </c>
      <c r="R45" s="122">
        <f t="shared" si="4"/>
        <v>0.55631399317406138</v>
      </c>
      <c r="T45" s="12">
        <f t="shared" si="5"/>
        <v>2930000</v>
      </c>
      <c r="U45" s="12">
        <f t="shared" si="16"/>
        <v>2783500</v>
      </c>
      <c r="V45" s="126">
        <v>0.95</v>
      </c>
    </row>
    <row r="46" spans="1:22" s="4" customFormat="1" ht="12" customHeight="1">
      <c r="A46" s="10">
        <f t="shared" si="15"/>
        <v>40</v>
      </c>
      <c r="B46" s="19">
        <f t="shared" si="11"/>
        <v>58</v>
      </c>
      <c r="C46" s="34">
        <v>33.5</v>
      </c>
      <c r="D46" s="34">
        <v>31.5</v>
      </c>
      <c r="E46" s="51">
        <v>244825</v>
      </c>
      <c r="F46" s="74">
        <f t="shared" si="12"/>
        <v>0.40000000000000008</v>
      </c>
      <c r="G46" s="67">
        <f t="shared" si="14"/>
        <v>3280655.0000000005</v>
      </c>
      <c r="H46" s="107">
        <f t="shared" si="7"/>
        <v>328</v>
      </c>
      <c r="I46" s="108">
        <f t="shared" si="8"/>
        <v>5</v>
      </c>
      <c r="J46" s="108">
        <f t="shared" si="13"/>
        <v>168</v>
      </c>
      <c r="K46" s="81">
        <f t="shared" si="0"/>
        <v>160</v>
      </c>
      <c r="L46" s="48">
        <v>2</v>
      </c>
      <c r="M46" s="115">
        <f t="shared" si="1"/>
        <v>4</v>
      </c>
      <c r="N46" s="116">
        <f t="shared" si="9"/>
        <v>134</v>
      </c>
      <c r="O46" s="116">
        <f t="shared" si="2"/>
        <v>302</v>
      </c>
      <c r="P46" s="55">
        <f t="shared" si="10"/>
        <v>3020000</v>
      </c>
      <c r="Q46" s="60">
        <f t="shared" si="3"/>
        <v>-26</v>
      </c>
      <c r="R46" s="122">
        <f t="shared" si="4"/>
        <v>0.55629139072847678</v>
      </c>
      <c r="T46" s="12">
        <f t="shared" si="5"/>
        <v>3020000</v>
      </c>
      <c r="U46" s="12">
        <f t="shared" si="16"/>
        <v>2869000</v>
      </c>
      <c r="V46" s="126">
        <v>0.95</v>
      </c>
    </row>
    <row r="47" spans="1:22" s="4" customFormat="1" ht="12" customHeight="1">
      <c r="A47" s="10">
        <f t="shared" si="15"/>
        <v>41</v>
      </c>
      <c r="B47" s="19">
        <f t="shared" si="11"/>
        <v>59</v>
      </c>
      <c r="C47" s="34">
        <v>34</v>
      </c>
      <c r="D47" s="34">
        <v>32</v>
      </c>
      <c r="E47" s="51">
        <v>244825</v>
      </c>
      <c r="F47" s="74">
        <f t="shared" si="12"/>
        <v>0.40000000000000008</v>
      </c>
      <c r="G47" s="67">
        <f t="shared" si="14"/>
        <v>3329620.0000000005</v>
      </c>
      <c r="H47" s="107">
        <f t="shared" si="7"/>
        <v>333</v>
      </c>
      <c r="I47" s="108">
        <f t="shared" si="8"/>
        <v>5</v>
      </c>
      <c r="J47" s="108">
        <f t="shared" si="13"/>
        <v>173</v>
      </c>
      <c r="K47" s="81">
        <f t="shared" si="0"/>
        <v>160</v>
      </c>
      <c r="L47" s="48">
        <v>2</v>
      </c>
      <c r="M47" s="115">
        <f t="shared" si="1"/>
        <v>4</v>
      </c>
      <c r="N47" s="116">
        <f t="shared" si="9"/>
        <v>138</v>
      </c>
      <c r="O47" s="116">
        <f t="shared" si="2"/>
        <v>311</v>
      </c>
      <c r="P47" s="55">
        <f t="shared" si="10"/>
        <v>3110000</v>
      </c>
      <c r="Q47" s="60">
        <f t="shared" si="3"/>
        <v>-22</v>
      </c>
      <c r="R47" s="122">
        <f t="shared" si="4"/>
        <v>0.5562700964630225</v>
      </c>
      <c r="T47" s="12">
        <f t="shared" si="5"/>
        <v>3110000</v>
      </c>
      <c r="U47" s="12">
        <f t="shared" si="16"/>
        <v>2954500</v>
      </c>
      <c r="V47" s="126">
        <v>0.95</v>
      </c>
    </row>
    <row r="48" spans="1:22" s="4" customFormat="1" ht="12" customHeight="1">
      <c r="A48" s="13">
        <f t="shared" si="15"/>
        <v>42</v>
      </c>
      <c r="B48" s="20">
        <f t="shared" si="11"/>
        <v>60</v>
      </c>
      <c r="C48" s="43">
        <v>34.5</v>
      </c>
      <c r="D48" s="43">
        <v>32.5</v>
      </c>
      <c r="E48" s="52">
        <v>244825</v>
      </c>
      <c r="F48" s="75">
        <f t="shared" si="12"/>
        <v>0.40000000000000008</v>
      </c>
      <c r="G48" s="68">
        <f t="shared" si="14"/>
        <v>3378585.0000000005</v>
      </c>
      <c r="H48" s="109">
        <f t="shared" si="7"/>
        <v>338</v>
      </c>
      <c r="I48" s="110">
        <f t="shared" si="8"/>
        <v>5</v>
      </c>
      <c r="J48" s="110">
        <f t="shared" si="13"/>
        <v>178</v>
      </c>
      <c r="K48" s="82">
        <f t="shared" si="0"/>
        <v>160</v>
      </c>
      <c r="L48" s="49">
        <v>2</v>
      </c>
      <c r="M48" s="117">
        <f t="shared" si="1"/>
        <v>4</v>
      </c>
      <c r="N48" s="118">
        <f t="shared" si="9"/>
        <v>142</v>
      </c>
      <c r="O48" s="118">
        <f t="shared" si="2"/>
        <v>320</v>
      </c>
      <c r="P48" s="56">
        <f t="shared" si="10"/>
        <v>3200000</v>
      </c>
      <c r="Q48" s="61">
        <f t="shared" si="3"/>
        <v>-18</v>
      </c>
      <c r="R48" s="123">
        <f t="shared" si="4"/>
        <v>0.55625000000000002</v>
      </c>
      <c r="T48" s="14">
        <f t="shared" si="5"/>
        <v>3200000</v>
      </c>
      <c r="U48" s="14">
        <f t="shared" si="16"/>
        <v>3040000</v>
      </c>
      <c r="V48" s="127">
        <v>0.95</v>
      </c>
    </row>
    <row r="49" spans="1:22" s="4" customFormat="1" ht="12" customHeight="1">
      <c r="A49" s="21"/>
      <c r="B49" s="17"/>
      <c r="C49" s="45"/>
      <c r="D49" s="46"/>
      <c r="E49" s="47"/>
      <c r="F49" s="47"/>
      <c r="G49" s="42"/>
      <c r="H49" s="22"/>
      <c r="I49" s="21"/>
      <c r="J49" s="21"/>
      <c r="K49" s="47"/>
      <c r="L49" s="24"/>
      <c r="M49" s="25"/>
      <c r="N49" s="22"/>
      <c r="O49" s="22"/>
      <c r="P49" s="58"/>
      <c r="Q49" s="26"/>
      <c r="R49" s="27"/>
      <c r="T49" s="22"/>
      <c r="U49" s="22"/>
      <c r="V49" s="41"/>
    </row>
    <row r="50" spans="1:22" s="4" customFormat="1" ht="12" customHeight="1">
      <c r="A50" s="21"/>
      <c r="B50" s="17"/>
      <c r="C50" s="17"/>
      <c r="D50" s="17"/>
      <c r="E50" s="22"/>
      <c r="F50" s="22"/>
      <c r="G50" s="23" t="s">
        <v>13</v>
      </c>
      <c r="H50" s="23"/>
      <c r="I50" s="21"/>
      <c r="J50" s="21"/>
      <c r="K50" s="23" t="s">
        <v>22</v>
      </c>
      <c r="L50" s="24"/>
      <c r="M50" s="25"/>
      <c r="N50" s="22"/>
      <c r="O50" s="22"/>
      <c r="P50" s="22"/>
      <c r="Q50" s="26"/>
      <c r="R50" s="27"/>
      <c r="T50" s="22"/>
      <c r="U50" s="22"/>
      <c r="V50" s="41"/>
    </row>
    <row r="51" spans="1:22" s="4" customFormat="1" ht="12" customHeight="1">
      <c r="E51" s="16"/>
      <c r="F51" s="16"/>
      <c r="G51" s="18" t="s">
        <v>28</v>
      </c>
      <c r="H51" s="18" t="s">
        <v>29</v>
      </c>
      <c r="I51" s="17"/>
      <c r="J51" s="17"/>
      <c r="K51" s="35">
        <v>7</v>
      </c>
      <c r="L51" s="63">
        <v>24</v>
      </c>
      <c r="N51"/>
      <c r="O51"/>
      <c r="V51" s="41"/>
    </row>
    <row r="52" spans="1:22" s="4" customFormat="1" ht="12" customHeight="1">
      <c r="E52" s="16"/>
      <c r="F52" s="16"/>
      <c r="G52" s="36">
        <v>0</v>
      </c>
      <c r="H52" s="63">
        <v>0</v>
      </c>
      <c r="K52" s="35">
        <v>6</v>
      </c>
      <c r="L52" s="63">
        <v>18</v>
      </c>
      <c r="N52"/>
      <c r="O52"/>
      <c r="V52" s="41"/>
    </row>
    <row r="53" spans="1:22" s="4" customFormat="1" ht="12" customHeight="1">
      <c r="E53" s="16"/>
      <c r="F53" s="16"/>
      <c r="G53" s="18">
        <v>2</v>
      </c>
      <c r="H53" s="63">
        <v>2</v>
      </c>
      <c r="I53"/>
      <c r="J53"/>
      <c r="K53" s="18">
        <v>5</v>
      </c>
      <c r="L53" s="63">
        <v>12</v>
      </c>
      <c r="N53"/>
      <c r="O53"/>
      <c r="V53" s="41"/>
    </row>
    <row r="54" spans="1:22" s="4" customFormat="1" ht="13.5" customHeight="1">
      <c r="E54" s="16"/>
      <c r="F54" s="16"/>
      <c r="G54" s="18">
        <v>6</v>
      </c>
      <c r="H54" s="63">
        <v>3</v>
      </c>
      <c r="I54"/>
      <c r="J54"/>
      <c r="K54" s="18">
        <v>4</v>
      </c>
      <c r="L54" s="63">
        <v>8</v>
      </c>
      <c r="N54"/>
      <c r="O54"/>
      <c r="V54" s="41"/>
    </row>
    <row r="55" spans="1:22" ht="12" customHeight="1">
      <c r="E55" s="3"/>
      <c r="F55" s="3"/>
      <c r="G55" s="18">
        <v>11</v>
      </c>
      <c r="H55" s="63">
        <v>4</v>
      </c>
      <c r="K55" s="18">
        <v>3</v>
      </c>
      <c r="L55" s="63">
        <v>6</v>
      </c>
    </row>
    <row r="56" spans="1:22" ht="12" customHeight="1">
      <c r="E56" s="3"/>
      <c r="F56" s="3"/>
      <c r="G56" s="121">
        <v>16</v>
      </c>
      <c r="H56" s="63">
        <v>5</v>
      </c>
      <c r="K56" s="64">
        <v>2</v>
      </c>
      <c r="L56" s="63">
        <v>4</v>
      </c>
    </row>
    <row r="57" spans="1:22" ht="12" customHeight="1">
      <c r="E57" s="3"/>
      <c r="F57" s="3"/>
      <c r="H57" s="130"/>
      <c r="K57" s="64">
        <v>1</v>
      </c>
      <c r="L57" s="63">
        <v>2</v>
      </c>
    </row>
    <row r="58" spans="1:22" ht="12" customHeight="1">
      <c r="E58" s="3"/>
      <c r="F58" s="3"/>
      <c r="K58" s="84" t="s">
        <v>35</v>
      </c>
      <c r="L58" s="63">
        <v>0</v>
      </c>
    </row>
    <row r="59" spans="1:22" ht="12" customHeight="1">
      <c r="E59" s="3"/>
      <c r="F59" s="3"/>
      <c r="G59" s="30"/>
    </row>
    <row r="60" spans="1:22" ht="12" customHeight="1">
      <c r="E60" s="3"/>
      <c r="F60" s="3"/>
      <c r="G60" s="30"/>
    </row>
    <row r="61" spans="1:22" ht="12" customHeight="1">
      <c r="E61" s="3"/>
      <c r="F61" s="3"/>
      <c r="G61" s="30"/>
    </row>
    <row r="62" spans="1:22" ht="12" customHeight="1">
      <c r="A62" s="207" t="s">
        <v>52</v>
      </c>
      <c r="E62" s="3"/>
      <c r="F62" s="3"/>
      <c r="G62" s="30"/>
      <c r="V62" s="206" t="s">
        <v>51</v>
      </c>
    </row>
    <row r="63" spans="1:22" ht="12" customHeight="1">
      <c r="A63" s="207"/>
      <c r="E63" s="3"/>
      <c r="F63" s="3"/>
      <c r="G63" s="30"/>
    </row>
    <row r="64" spans="1:22" ht="12" customHeight="1">
      <c r="E64" s="3"/>
      <c r="F64" s="3"/>
      <c r="G64" s="30"/>
    </row>
    <row r="65" spans="5:7" ht="12" customHeight="1">
      <c r="E65" s="3"/>
      <c r="F65" s="3"/>
      <c r="G65" s="30"/>
    </row>
    <row r="66" spans="5:7" ht="12" customHeight="1">
      <c r="E66" s="3"/>
      <c r="F66" s="3"/>
      <c r="G66" s="30"/>
    </row>
    <row r="67" spans="5:7" ht="12" customHeight="1">
      <c r="E67" s="3"/>
      <c r="F67" s="3"/>
      <c r="G67" s="30"/>
    </row>
    <row r="68" spans="5:7" ht="12" customHeight="1">
      <c r="E68" s="3"/>
      <c r="F68" s="3"/>
      <c r="G68" s="30"/>
    </row>
    <row r="69" spans="5:7" ht="12" customHeight="1">
      <c r="E69" s="3"/>
      <c r="F69" s="3"/>
      <c r="G69" s="30"/>
    </row>
    <row r="70" spans="5:7" ht="12" customHeight="1">
      <c r="E70" s="3"/>
      <c r="F70" s="3"/>
      <c r="G70" s="30"/>
    </row>
    <row r="71" spans="5:7" ht="12" customHeight="1">
      <c r="E71" s="3"/>
      <c r="F71" s="3"/>
      <c r="G71" s="30"/>
    </row>
    <row r="72" spans="5:7" ht="12" customHeight="1">
      <c r="E72" s="3"/>
      <c r="F72" s="3"/>
      <c r="G72" s="30"/>
    </row>
    <row r="73" spans="5:7" ht="12" customHeight="1">
      <c r="E73" s="3"/>
      <c r="F73" s="3"/>
      <c r="G73" s="30"/>
    </row>
    <row r="74" spans="5:7" ht="12" customHeight="1">
      <c r="E74" s="3"/>
      <c r="F74" s="3"/>
      <c r="G74" s="30"/>
    </row>
    <row r="75" spans="5:7" ht="12" customHeight="1">
      <c r="E75" s="3"/>
      <c r="F75" s="3"/>
      <c r="G75" s="30"/>
    </row>
    <row r="76" spans="5:7" ht="12" customHeight="1">
      <c r="E76" s="3"/>
      <c r="F76" s="3"/>
      <c r="G76" s="30"/>
    </row>
    <row r="77" spans="5:7" ht="12" customHeight="1">
      <c r="E77" s="3"/>
      <c r="F77" s="3"/>
      <c r="G77" s="30"/>
    </row>
    <row r="78" spans="5:7" ht="12" customHeight="1">
      <c r="E78" s="3"/>
      <c r="F78" s="3"/>
      <c r="G78" s="30"/>
    </row>
    <row r="79" spans="5:7" ht="12" customHeight="1">
      <c r="E79" s="3"/>
      <c r="F79" s="3"/>
      <c r="G79" s="30"/>
    </row>
    <row r="80" spans="5:7" ht="12" customHeight="1">
      <c r="E80" s="3"/>
      <c r="F80" s="3"/>
      <c r="G80" s="30"/>
    </row>
    <row r="81" spans="5:7" ht="12" customHeight="1">
      <c r="E81" s="3"/>
      <c r="F81" s="3"/>
      <c r="G81" s="30"/>
    </row>
    <row r="82" spans="5:7" ht="12" customHeight="1">
      <c r="E82" s="3"/>
      <c r="F82" s="3"/>
      <c r="G82" s="30"/>
    </row>
    <row r="83" spans="5:7" ht="12" customHeight="1">
      <c r="E83" s="3"/>
      <c r="F83" s="3"/>
      <c r="G83" s="30"/>
    </row>
    <row r="84" spans="5:7" ht="12" customHeight="1">
      <c r="E84" s="3"/>
      <c r="F84" s="3"/>
      <c r="G84" s="30"/>
    </row>
    <row r="85" spans="5:7" ht="12" customHeight="1">
      <c r="E85" s="3"/>
      <c r="F85" s="3"/>
      <c r="G85" s="30"/>
    </row>
    <row r="86" spans="5:7" ht="12" customHeight="1">
      <c r="E86" s="3"/>
      <c r="F86" s="3"/>
      <c r="G86" s="30"/>
    </row>
    <row r="87" spans="5:7" ht="12" customHeight="1">
      <c r="E87" s="3"/>
      <c r="F87" s="3"/>
      <c r="G87" s="30"/>
    </row>
    <row r="88" spans="5:7" ht="12" customHeight="1">
      <c r="E88" s="3"/>
      <c r="F88" s="3"/>
      <c r="G88" s="30"/>
    </row>
    <row r="89" spans="5:7" ht="12" customHeight="1">
      <c r="E89" s="3"/>
      <c r="F89" s="3"/>
      <c r="G89" s="30"/>
    </row>
    <row r="90" spans="5:7" ht="12" customHeight="1">
      <c r="E90" s="3"/>
      <c r="F90" s="3"/>
      <c r="G90" s="30"/>
    </row>
    <row r="91" spans="5:7" ht="12" customHeight="1">
      <c r="E91" s="3"/>
      <c r="F91" s="3"/>
      <c r="G91" s="30"/>
    </row>
    <row r="92" spans="5:7" ht="12" customHeight="1">
      <c r="E92" s="3"/>
      <c r="F92" s="3"/>
      <c r="G92" s="30"/>
    </row>
    <row r="93" spans="5:7" ht="12" customHeight="1">
      <c r="E93" s="3"/>
      <c r="F93" s="3"/>
      <c r="G93" s="30"/>
    </row>
    <row r="94" spans="5:7" ht="12" customHeight="1">
      <c r="E94" s="3"/>
      <c r="F94" s="3"/>
      <c r="G94" s="30"/>
    </row>
    <row r="95" spans="5:7" ht="12" customHeight="1">
      <c r="E95" s="3"/>
      <c r="F95" s="3"/>
      <c r="G95" s="30"/>
    </row>
    <row r="96" spans="5:7" ht="12" customHeight="1">
      <c r="E96" s="3"/>
      <c r="F96" s="3"/>
      <c r="G96" s="30"/>
    </row>
    <row r="97" spans="5:7" ht="12" customHeight="1">
      <c r="E97" s="3"/>
      <c r="F97" s="3"/>
      <c r="G97" s="30"/>
    </row>
    <row r="98" spans="5:7" ht="12" customHeight="1">
      <c r="E98" s="3"/>
      <c r="F98" s="3"/>
      <c r="G98" s="30"/>
    </row>
    <row r="99" spans="5:7" ht="12" customHeight="1">
      <c r="E99" s="3"/>
      <c r="F99" s="3"/>
      <c r="G99" s="30"/>
    </row>
    <row r="100" spans="5:7" ht="12" customHeight="1">
      <c r="E100" s="3"/>
      <c r="F100" s="3"/>
      <c r="G100" s="30"/>
    </row>
    <row r="101" spans="5:7" ht="12" customHeight="1">
      <c r="E101" s="3"/>
      <c r="F101" s="3"/>
      <c r="G101" s="30"/>
    </row>
    <row r="102" spans="5:7" ht="12" customHeight="1">
      <c r="E102" s="3"/>
      <c r="F102" s="3"/>
      <c r="G102" s="30"/>
    </row>
    <row r="103" spans="5:7" ht="12" customHeight="1">
      <c r="E103" s="3"/>
      <c r="F103" s="3"/>
      <c r="G103" s="30"/>
    </row>
    <row r="104" spans="5:7" ht="12" customHeight="1">
      <c r="E104" s="3"/>
      <c r="F104" s="3"/>
      <c r="G104" s="30"/>
    </row>
    <row r="105" spans="5:7" ht="12" customHeight="1">
      <c r="E105" s="3"/>
      <c r="F105" s="3"/>
      <c r="G105" s="30"/>
    </row>
    <row r="106" spans="5:7" ht="12" customHeight="1">
      <c r="E106" s="3"/>
      <c r="F106" s="3"/>
      <c r="G106" s="30"/>
    </row>
    <row r="107" spans="5:7" ht="12" customHeight="1">
      <c r="E107" s="3"/>
      <c r="F107" s="3"/>
      <c r="G107" s="30"/>
    </row>
    <row r="108" spans="5:7" ht="12" customHeight="1">
      <c r="E108" s="3"/>
      <c r="F108" s="3"/>
      <c r="G108" s="30"/>
    </row>
    <row r="109" spans="5:7" ht="12" customHeight="1">
      <c r="E109" s="3"/>
      <c r="F109" s="3"/>
      <c r="G109" s="30"/>
    </row>
    <row r="110" spans="5:7" ht="12" customHeight="1">
      <c r="E110" s="3"/>
      <c r="F110" s="3"/>
      <c r="G110" s="30"/>
    </row>
    <row r="111" spans="5:7" ht="12" customHeight="1">
      <c r="E111" s="3"/>
      <c r="F111" s="3"/>
      <c r="G111" s="30"/>
    </row>
    <row r="112" spans="5:7" ht="12" customHeight="1">
      <c r="E112" s="3"/>
      <c r="F112" s="3"/>
      <c r="G112" s="30"/>
    </row>
    <row r="113" spans="5:7" ht="12" customHeight="1">
      <c r="E113" s="3"/>
      <c r="F113" s="3"/>
      <c r="G113" s="30"/>
    </row>
    <row r="114" spans="5:7" ht="12" customHeight="1">
      <c r="E114" s="3"/>
      <c r="F114" s="3"/>
      <c r="G114" s="30"/>
    </row>
    <row r="115" spans="5:7" ht="12" customHeight="1">
      <c r="E115" s="3"/>
      <c r="F115" s="3"/>
      <c r="G115" s="30"/>
    </row>
    <row r="116" spans="5:7" ht="12" customHeight="1">
      <c r="E116" s="3"/>
      <c r="F116" s="3"/>
      <c r="G116" s="30"/>
    </row>
    <row r="117" spans="5:7" ht="12" customHeight="1">
      <c r="E117" s="3"/>
      <c r="F117" s="3"/>
      <c r="G117" s="30"/>
    </row>
    <row r="118" spans="5:7" ht="12" customHeight="1">
      <c r="E118" s="3"/>
      <c r="F118" s="3"/>
      <c r="G118" s="30"/>
    </row>
    <row r="119" spans="5:7" ht="12" customHeight="1">
      <c r="E119" s="3"/>
      <c r="F119" s="3"/>
      <c r="G119" s="30"/>
    </row>
    <row r="120" spans="5:7" ht="12" customHeight="1">
      <c r="E120" s="3"/>
      <c r="F120" s="3"/>
      <c r="G120" s="30"/>
    </row>
    <row r="121" spans="5:7" ht="12" customHeight="1">
      <c r="E121" s="3"/>
      <c r="F121" s="3"/>
      <c r="G121" s="30"/>
    </row>
    <row r="122" spans="5:7" ht="12" customHeight="1">
      <c r="E122" s="3"/>
      <c r="F122" s="3"/>
      <c r="G122" s="30"/>
    </row>
    <row r="123" spans="5:7" ht="12" customHeight="1">
      <c r="E123" s="3"/>
      <c r="F123" s="3"/>
      <c r="G123" s="30"/>
    </row>
    <row r="124" spans="5:7" ht="12" customHeight="1">
      <c r="E124" s="3"/>
      <c r="F124" s="3"/>
      <c r="G124" s="30"/>
    </row>
    <row r="125" spans="5:7" ht="12" customHeight="1">
      <c r="E125" s="3"/>
      <c r="F125" s="3"/>
      <c r="G125" s="30"/>
    </row>
    <row r="126" spans="5:7" ht="12" customHeight="1">
      <c r="E126" s="3"/>
      <c r="F126" s="3"/>
      <c r="G126" s="30"/>
    </row>
    <row r="127" spans="5:7" ht="12" customHeight="1">
      <c r="E127" s="3"/>
      <c r="F127" s="3"/>
      <c r="G127" s="30"/>
    </row>
    <row r="128" spans="5:7" ht="12" customHeight="1">
      <c r="E128" s="3"/>
      <c r="F128" s="3"/>
      <c r="G128" s="30"/>
    </row>
    <row r="129" spans="5:7" ht="12" customHeight="1">
      <c r="E129" s="3"/>
      <c r="F129" s="3"/>
      <c r="G129" s="30"/>
    </row>
    <row r="130" spans="5:7" ht="12" customHeight="1">
      <c r="E130" s="3"/>
      <c r="F130" s="3"/>
      <c r="G130" s="30"/>
    </row>
    <row r="131" spans="5:7" ht="12" customHeight="1">
      <c r="E131" s="3"/>
      <c r="F131" s="3"/>
      <c r="G131" s="30"/>
    </row>
    <row r="132" spans="5:7" ht="12" customHeight="1">
      <c r="E132" s="3"/>
      <c r="F132" s="3"/>
      <c r="G132" s="30"/>
    </row>
    <row r="133" spans="5:7" ht="12" customHeight="1">
      <c r="E133" s="3"/>
      <c r="F133" s="3"/>
      <c r="G133" s="30"/>
    </row>
    <row r="134" spans="5:7" ht="12" customHeight="1">
      <c r="E134" s="3"/>
      <c r="F134" s="3"/>
      <c r="G134" s="30"/>
    </row>
    <row r="135" spans="5:7" ht="12" customHeight="1">
      <c r="E135" s="3"/>
      <c r="F135" s="3"/>
      <c r="G135" s="30"/>
    </row>
    <row r="136" spans="5:7" ht="12" customHeight="1">
      <c r="E136" s="3"/>
      <c r="F136" s="3"/>
      <c r="G136" s="30"/>
    </row>
    <row r="137" spans="5:7" ht="12" customHeight="1">
      <c r="E137" s="3"/>
      <c r="F137" s="3"/>
      <c r="G137" s="30"/>
    </row>
    <row r="138" spans="5:7" ht="12" customHeight="1">
      <c r="E138" s="3"/>
      <c r="F138" s="3"/>
      <c r="G138" s="30"/>
    </row>
    <row r="139" spans="5:7" ht="12" customHeight="1">
      <c r="E139" s="3"/>
      <c r="F139" s="3"/>
      <c r="G139" s="30"/>
    </row>
    <row r="140" spans="5:7" ht="12" customHeight="1">
      <c r="E140" s="3"/>
      <c r="F140" s="3"/>
      <c r="G140" s="30"/>
    </row>
    <row r="141" spans="5:7" ht="12" customHeight="1">
      <c r="E141" s="3"/>
      <c r="F141" s="3"/>
      <c r="G141" s="30"/>
    </row>
    <row r="142" spans="5:7" ht="12" customHeight="1">
      <c r="E142" s="3"/>
      <c r="F142" s="3"/>
      <c r="G142" s="30"/>
    </row>
    <row r="143" spans="5:7" ht="12" customHeight="1">
      <c r="E143" s="3"/>
      <c r="F143" s="3"/>
      <c r="G143" s="30"/>
    </row>
    <row r="144" spans="5:7" ht="12" customHeight="1">
      <c r="E144" s="3"/>
      <c r="F144" s="3"/>
      <c r="G144" s="30"/>
    </row>
    <row r="145" spans="5:7" ht="12" customHeight="1">
      <c r="E145" s="3"/>
      <c r="F145" s="3"/>
      <c r="G145" s="30"/>
    </row>
    <row r="146" spans="5:7" ht="12" customHeight="1">
      <c r="E146" s="3"/>
      <c r="F146" s="3"/>
      <c r="G146" s="30"/>
    </row>
    <row r="147" spans="5:7" ht="12" customHeight="1">
      <c r="E147" s="3"/>
      <c r="F147" s="3"/>
      <c r="G147" s="30"/>
    </row>
    <row r="148" spans="5:7" ht="12" customHeight="1">
      <c r="E148" s="3"/>
      <c r="F148" s="3"/>
      <c r="G148" s="30"/>
    </row>
    <row r="149" spans="5:7" ht="12" customHeight="1">
      <c r="E149" s="3"/>
      <c r="F149" s="3"/>
      <c r="G149" s="30"/>
    </row>
    <row r="150" spans="5:7" ht="12" customHeight="1">
      <c r="E150" s="3"/>
      <c r="F150" s="3"/>
      <c r="G150" s="30"/>
    </row>
    <row r="151" spans="5:7" ht="12" customHeight="1">
      <c r="E151" s="3"/>
      <c r="F151" s="3"/>
      <c r="G151" s="30"/>
    </row>
    <row r="152" spans="5:7" ht="12" customHeight="1">
      <c r="E152" s="3"/>
      <c r="F152" s="3"/>
      <c r="G152" s="30"/>
    </row>
    <row r="153" spans="5:7" ht="12" customHeight="1">
      <c r="E153" s="3"/>
      <c r="F153" s="3"/>
      <c r="G153" s="30"/>
    </row>
    <row r="154" spans="5:7" ht="12" customHeight="1">
      <c r="E154" s="3"/>
      <c r="F154" s="3"/>
      <c r="G154" s="30"/>
    </row>
    <row r="155" spans="5:7" ht="12" customHeight="1">
      <c r="E155" s="3"/>
      <c r="F155" s="3"/>
      <c r="G155" s="30"/>
    </row>
    <row r="156" spans="5:7" ht="12" customHeight="1">
      <c r="E156" s="3"/>
      <c r="F156" s="3"/>
      <c r="G156" s="30"/>
    </row>
    <row r="157" spans="5:7" ht="12" customHeight="1">
      <c r="E157" s="3"/>
      <c r="F157" s="3"/>
      <c r="G157" s="30"/>
    </row>
    <row r="158" spans="5:7" ht="12" customHeight="1">
      <c r="E158" s="3"/>
      <c r="F158" s="3"/>
      <c r="G158" s="30"/>
    </row>
    <row r="159" spans="5:7" ht="12" customHeight="1">
      <c r="E159" s="3"/>
      <c r="F159" s="3"/>
      <c r="G159" s="30"/>
    </row>
    <row r="160" spans="5:7" ht="12" customHeight="1">
      <c r="E160" s="3"/>
      <c r="F160" s="3"/>
      <c r="G160" s="30"/>
    </row>
    <row r="161" spans="5:7" ht="12" customHeight="1">
      <c r="E161" s="3"/>
      <c r="F161" s="3"/>
      <c r="G161" s="30"/>
    </row>
    <row r="162" spans="5:7" ht="12" customHeight="1">
      <c r="E162" s="3"/>
      <c r="F162" s="3"/>
      <c r="G162" s="30"/>
    </row>
    <row r="163" spans="5:7" ht="12" customHeight="1">
      <c r="E163" s="3"/>
      <c r="F163" s="3"/>
      <c r="G163" s="30"/>
    </row>
    <row r="164" spans="5:7" ht="12" customHeight="1">
      <c r="E164" s="3"/>
      <c r="F164" s="3"/>
      <c r="G164" s="30"/>
    </row>
    <row r="165" spans="5:7" ht="12" customHeight="1">
      <c r="E165" s="3"/>
      <c r="F165" s="3"/>
      <c r="G165" s="30"/>
    </row>
    <row r="166" spans="5:7" ht="12" customHeight="1">
      <c r="E166" s="3"/>
      <c r="F166" s="3"/>
      <c r="G166" s="30"/>
    </row>
    <row r="167" spans="5:7" ht="12" customHeight="1">
      <c r="E167" s="3"/>
      <c r="F167" s="3"/>
      <c r="G167" s="30"/>
    </row>
    <row r="168" spans="5:7" ht="12" customHeight="1">
      <c r="E168" s="3"/>
      <c r="F168" s="3"/>
      <c r="G168" s="30"/>
    </row>
    <row r="169" spans="5:7" ht="12" customHeight="1">
      <c r="E169" s="3"/>
      <c r="F169" s="3"/>
      <c r="G169" s="30"/>
    </row>
    <row r="170" spans="5:7" ht="12" customHeight="1">
      <c r="E170" s="3"/>
      <c r="F170" s="3"/>
      <c r="G170" s="30"/>
    </row>
    <row r="171" spans="5:7" ht="12" customHeight="1">
      <c r="E171" s="3"/>
      <c r="F171" s="3"/>
      <c r="G171" s="30"/>
    </row>
    <row r="172" spans="5:7" ht="12" customHeight="1">
      <c r="E172" s="3"/>
      <c r="F172" s="3"/>
      <c r="G172" s="30"/>
    </row>
    <row r="173" spans="5:7" ht="13.9" customHeight="1">
      <c r="E173" s="3"/>
      <c r="F173" s="3"/>
      <c r="G173" s="30"/>
    </row>
    <row r="174" spans="5:7" ht="13.9" customHeight="1">
      <c r="E174" s="3"/>
      <c r="F174" s="3"/>
      <c r="G174" s="30"/>
    </row>
    <row r="175" spans="5:7" ht="13.9" customHeight="1">
      <c r="E175" s="3"/>
      <c r="F175" s="3"/>
      <c r="G175" s="30"/>
    </row>
    <row r="176" spans="5:7" ht="13.9" customHeight="1">
      <c r="E176" s="3"/>
      <c r="F176" s="3"/>
      <c r="G176" s="30"/>
    </row>
    <row r="177" spans="5:7" ht="13.9" customHeight="1">
      <c r="E177" s="3"/>
      <c r="F177" s="3"/>
      <c r="G177" s="30"/>
    </row>
    <row r="178" spans="5:7" ht="13.9" customHeight="1">
      <c r="E178" s="3"/>
      <c r="F178" s="3"/>
      <c r="G178" s="30"/>
    </row>
    <row r="179" spans="5:7" ht="13.9" customHeight="1">
      <c r="E179" s="3"/>
      <c r="F179" s="3"/>
      <c r="G179" s="30"/>
    </row>
    <row r="180" spans="5:7" ht="13.9" customHeight="1">
      <c r="E180" s="3"/>
      <c r="F180" s="3"/>
      <c r="G180" s="30"/>
    </row>
    <row r="181" spans="5:7" ht="13.9" customHeight="1">
      <c r="E181" s="3"/>
      <c r="F181" s="3"/>
      <c r="G181" s="30"/>
    </row>
    <row r="182" spans="5:7" ht="13.9" customHeight="1">
      <c r="E182" s="3"/>
      <c r="F182" s="3"/>
      <c r="G182" s="30"/>
    </row>
    <row r="183" spans="5:7" ht="13.9" customHeight="1">
      <c r="E183" s="3"/>
      <c r="F183" s="3"/>
      <c r="G183" s="30"/>
    </row>
    <row r="184" spans="5:7" ht="13.9" customHeight="1">
      <c r="E184" s="3"/>
      <c r="F184" s="3"/>
      <c r="G184" s="30"/>
    </row>
    <row r="185" spans="5:7" ht="13.9" customHeight="1">
      <c r="E185" s="3"/>
      <c r="F185" s="3"/>
      <c r="G185" s="30"/>
    </row>
    <row r="186" spans="5:7" ht="13.9" customHeight="1">
      <c r="E186" s="3"/>
      <c r="F186" s="3"/>
      <c r="G186" s="30"/>
    </row>
    <row r="187" spans="5:7" ht="13.9" customHeight="1">
      <c r="E187" s="3"/>
      <c r="F187" s="3"/>
      <c r="G187" s="30"/>
    </row>
    <row r="188" spans="5:7" ht="13.9" customHeight="1">
      <c r="E188" s="3"/>
      <c r="F188" s="3"/>
      <c r="G188" s="30"/>
    </row>
    <row r="189" spans="5:7" ht="13.9" customHeight="1">
      <c r="E189" s="3"/>
      <c r="F189" s="3"/>
      <c r="G189" s="30"/>
    </row>
    <row r="190" spans="5:7" ht="13.9" customHeight="1">
      <c r="E190" s="3"/>
      <c r="F190" s="3"/>
      <c r="G190" s="30"/>
    </row>
    <row r="191" spans="5:7" ht="13.9" customHeight="1">
      <c r="E191" s="3"/>
      <c r="F191" s="3"/>
      <c r="G191" s="30"/>
    </row>
    <row r="192" spans="5:7" ht="13.9" customHeight="1">
      <c r="E192" s="3"/>
      <c r="F192" s="3"/>
      <c r="G192" s="30"/>
    </row>
    <row r="193" spans="5:7" ht="13.9" customHeight="1">
      <c r="E193" s="3"/>
      <c r="F193" s="3"/>
      <c r="G193" s="30"/>
    </row>
    <row r="194" spans="5:7" ht="13.9" customHeight="1">
      <c r="E194" s="3"/>
      <c r="F194" s="3"/>
      <c r="G194" s="30"/>
    </row>
    <row r="195" spans="5:7" ht="13.9" customHeight="1">
      <c r="E195" s="3"/>
      <c r="F195" s="3"/>
      <c r="G195" s="30"/>
    </row>
    <row r="196" spans="5:7" ht="13.9" customHeight="1">
      <c r="E196" s="3"/>
      <c r="F196" s="3"/>
      <c r="G196" s="30"/>
    </row>
    <row r="197" spans="5:7" ht="13.9" customHeight="1">
      <c r="E197" s="3"/>
      <c r="F197" s="3"/>
      <c r="G197" s="30"/>
    </row>
    <row r="198" spans="5:7" ht="13.9" customHeight="1">
      <c r="E198" s="3"/>
      <c r="F198" s="3"/>
      <c r="G198" s="30"/>
    </row>
    <row r="199" spans="5:7" ht="13.9" customHeight="1">
      <c r="E199" s="3"/>
      <c r="F199" s="3"/>
      <c r="G199" s="30"/>
    </row>
    <row r="200" spans="5:7" ht="13.9" customHeight="1">
      <c r="E200" s="3"/>
      <c r="F200" s="3"/>
      <c r="G200" s="30"/>
    </row>
    <row r="201" spans="5:7" ht="13.9" customHeight="1">
      <c r="E201" s="3"/>
      <c r="F201" s="3"/>
      <c r="G201" s="30"/>
    </row>
    <row r="202" spans="5:7" ht="13.9" customHeight="1">
      <c r="E202" s="3"/>
      <c r="F202" s="3"/>
      <c r="G202" s="30"/>
    </row>
    <row r="203" spans="5:7" ht="13.9" customHeight="1">
      <c r="E203" s="3"/>
      <c r="F203" s="3"/>
      <c r="G203" s="30"/>
    </row>
    <row r="204" spans="5:7" ht="13.9" customHeight="1">
      <c r="E204" s="3"/>
      <c r="F204" s="3"/>
      <c r="G204" s="30"/>
    </row>
    <row r="205" spans="5:7" ht="13.9" customHeight="1">
      <c r="E205" s="3"/>
      <c r="F205" s="3"/>
      <c r="G205" s="30"/>
    </row>
    <row r="206" spans="5:7" ht="13.9" customHeight="1">
      <c r="E206" s="3"/>
      <c r="F206" s="3"/>
      <c r="G206" s="30"/>
    </row>
    <row r="207" spans="5:7" ht="13.9" customHeight="1">
      <c r="E207" s="3"/>
      <c r="F207" s="3"/>
      <c r="G207" s="30"/>
    </row>
    <row r="208" spans="5:7" ht="13.9" customHeight="1">
      <c r="E208" s="3"/>
      <c r="F208" s="3"/>
      <c r="G208" s="30"/>
    </row>
    <row r="209" spans="5:7" ht="13.9" customHeight="1">
      <c r="E209" s="3"/>
      <c r="F209" s="3"/>
      <c r="G209" s="30"/>
    </row>
    <row r="210" spans="5:7" ht="13.9" customHeight="1">
      <c r="E210" s="3"/>
      <c r="F210" s="3"/>
      <c r="G210" s="30"/>
    </row>
    <row r="211" spans="5:7" ht="13.9" customHeight="1">
      <c r="E211" s="3"/>
      <c r="F211" s="3"/>
      <c r="G211" s="30"/>
    </row>
    <row r="212" spans="5:7" ht="13.9" customHeight="1">
      <c r="E212" s="3"/>
      <c r="F212" s="3"/>
      <c r="G212" s="30"/>
    </row>
    <row r="213" spans="5:7" ht="13.9" customHeight="1">
      <c r="E213" s="3"/>
      <c r="F213" s="3"/>
      <c r="G213" s="30"/>
    </row>
    <row r="214" spans="5:7" ht="13.9" customHeight="1">
      <c r="E214" s="3"/>
      <c r="F214" s="3"/>
      <c r="G214" s="30"/>
    </row>
    <row r="215" spans="5:7" ht="13.9" customHeight="1">
      <c r="E215" s="3"/>
      <c r="F215" s="3"/>
      <c r="G215" s="30"/>
    </row>
    <row r="216" spans="5:7" ht="13.9" customHeight="1">
      <c r="E216" s="3"/>
      <c r="F216" s="3"/>
      <c r="G216" s="30"/>
    </row>
    <row r="217" spans="5:7" ht="13.9" customHeight="1">
      <c r="E217" s="3"/>
      <c r="F217" s="3"/>
      <c r="G217" s="30"/>
    </row>
    <row r="218" spans="5:7" ht="13.9" customHeight="1">
      <c r="E218" s="3"/>
      <c r="F218" s="3"/>
      <c r="G218" s="30"/>
    </row>
    <row r="219" spans="5:7" ht="13.9" customHeight="1">
      <c r="E219" s="3"/>
      <c r="F219" s="3"/>
      <c r="G219" s="30"/>
    </row>
    <row r="220" spans="5:7" ht="13.9" customHeight="1">
      <c r="E220" s="3"/>
      <c r="F220" s="3"/>
      <c r="G220" s="30"/>
    </row>
    <row r="221" spans="5:7" ht="13.9" customHeight="1">
      <c r="E221" s="3"/>
      <c r="F221" s="3"/>
      <c r="G221" s="30"/>
    </row>
    <row r="222" spans="5:7" ht="13.9" customHeight="1">
      <c r="E222" s="3"/>
      <c r="F222" s="3"/>
      <c r="G222" s="30"/>
    </row>
    <row r="223" spans="5:7" ht="13.9" customHeight="1">
      <c r="E223" s="3"/>
      <c r="F223" s="3"/>
      <c r="G223" s="30"/>
    </row>
    <row r="224" spans="5:7" ht="13.9" customHeight="1">
      <c r="E224" s="3"/>
      <c r="F224" s="3"/>
      <c r="G224" s="30"/>
    </row>
    <row r="225" spans="5:7" ht="13.9" customHeight="1">
      <c r="E225" s="3"/>
      <c r="F225" s="3"/>
      <c r="G225" s="30"/>
    </row>
    <row r="226" spans="5:7" ht="13.9" customHeight="1">
      <c r="E226" s="3"/>
      <c r="F226" s="3"/>
      <c r="G226" s="30"/>
    </row>
    <row r="227" spans="5:7" ht="13.9" customHeight="1">
      <c r="E227" s="3"/>
      <c r="F227" s="3"/>
      <c r="G227" s="30"/>
    </row>
    <row r="228" spans="5:7" ht="13.9" customHeight="1">
      <c r="E228" s="3"/>
      <c r="F228" s="3"/>
      <c r="G228" s="30"/>
    </row>
    <row r="229" spans="5:7" ht="13.9" customHeight="1">
      <c r="E229" s="3"/>
      <c r="F229" s="3"/>
      <c r="G229" s="30"/>
    </row>
    <row r="230" spans="5:7" ht="13.9" customHeight="1">
      <c r="E230" s="3"/>
      <c r="F230" s="3"/>
      <c r="G230" s="30"/>
    </row>
    <row r="231" spans="5:7" ht="13.9" customHeight="1">
      <c r="E231" s="3"/>
      <c r="F231" s="3"/>
      <c r="G231" s="30"/>
    </row>
    <row r="232" spans="5:7" ht="13.9" customHeight="1">
      <c r="E232" s="3"/>
      <c r="F232" s="3"/>
      <c r="G232" s="30"/>
    </row>
    <row r="233" spans="5:7" ht="13.9" customHeight="1">
      <c r="E233" s="3"/>
      <c r="F233" s="3"/>
      <c r="G233" s="30"/>
    </row>
    <row r="234" spans="5:7" ht="13.9" customHeight="1">
      <c r="E234" s="3"/>
      <c r="F234" s="3"/>
      <c r="G234" s="30"/>
    </row>
    <row r="235" spans="5:7" ht="13.9" customHeight="1">
      <c r="E235" s="3"/>
      <c r="F235" s="3"/>
      <c r="G235" s="30"/>
    </row>
    <row r="236" spans="5:7" ht="13.9" customHeight="1">
      <c r="E236" s="3"/>
      <c r="F236" s="3"/>
      <c r="G236" s="30"/>
    </row>
    <row r="237" spans="5:7" ht="13.9" customHeight="1">
      <c r="E237" s="3"/>
      <c r="F237" s="3"/>
      <c r="G237" s="30"/>
    </row>
    <row r="238" spans="5:7" ht="13.9" customHeight="1">
      <c r="E238" s="3"/>
      <c r="F238" s="3"/>
      <c r="G238" s="30"/>
    </row>
    <row r="239" spans="5:7" ht="13.9" customHeight="1">
      <c r="E239" s="3"/>
      <c r="F239" s="3"/>
      <c r="G239" s="30"/>
    </row>
    <row r="240" spans="5:7" ht="13.9" customHeight="1">
      <c r="E240" s="3"/>
      <c r="F240" s="3"/>
      <c r="G240" s="30"/>
    </row>
    <row r="241" spans="5:7" ht="13.9" customHeight="1">
      <c r="E241" s="3"/>
      <c r="F241" s="3"/>
      <c r="G241" s="30"/>
    </row>
    <row r="242" spans="5:7" ht="13.9" customHeight="1">
      <c r="E242" s="3"/>
      <c r="F242" s="3"/>
      <c r="G242" s="30"/>
    </row>
    <row r="243" spans="5:7" ht="13.9" customHeight="1">
      <c r="E243" s="3"/>
      <c r="F243" s="3"/>
      <c r="G243" s="30"/>
    </row>
    <row r="244" spans="5:7" ht="13.9" customHeight="1">
      <c r="E244" s="3"/>
      <c r="F244" s="3"/>
      <c r="G244" s="30"/>
    </row>
    <row r="245" spans="5:7" ht="13.9" customHeight="1">
      <c r="E245" s="3"/>
      <c r="F245" s="3"/>
      <c r="G245" s="30"/>
    </row>
    <row r="246" spans="5:7" ht="13.9" customHeight="1">
      <c r="E246" s="3"/>
      <c r="F246" s="3"/>
      <c r="G246" s="30"/>
    </row>
    <row r="247" spans="5:7" ht="13.9" customHeight="1">
      <c r="E247" s="3"/>
      <c r="F247" s="3"/>
      <c r="G247" s="30"/>
    </row>
    <row r="248" spans="5:7" ht="13.9" customHeight="1">
      <c r="E248" s="3"/>
      <c r="F248" s="3"/>
      <c r="G248" s="30"/>
    </row>
    <row r="249" spans="5:7" ht="13.9" customHeight="1">
      <c r="E249" s="3"/>
      <c r="F249" s="3"/>
      <c r="G249" s="30"/>
    </row>
    <row r="250" spans="5:7" ht="13.9" customHeight="1">
      <c r="E250" s="3"/>
      <c r="F250" s="3"/>
      <c r="G250" s="30"/>
    </row>
    <row r="251" spans="5:7" ht="13.9" customHeight="1">
      <c r="E251" s="3"/>
      <c r="F251" s="3"/>
      <c r="G251" s="30"/>
    </row>
    <row r="252" spans="5:7" ht="13.9" customHeight="1">
      <c r="E252" s="3"/>
      <c r="F252" s="3"/>
      <c r="G252" s="30"/>
    </row>
    <row r="253" spans="5:7" ht="13.9" customHeight="1">
      <c r="E253" s="3"/>
      <c r="F253" s="3"/>
      <c r="G253" s="30"/>
    </row>
    <row r="254" spans="5:7" ht="13.9" customHeight="1">
      <c r="E254" s="3"/>
      <c r="F254" s="3"/>
      <c r="G254" s="30"/>
    </row>
    <row r="255" spans="5:7" ht="13.9" customHeight="1">
      <c r="E255" s="3"/>
      <c r="F255" s="3"/>
      <c r="G255" s="30"/>
    </row>
    <row r="256" spans="5:7" ht="13.9" customHeight="1">
      <c r="E256" s="3"/>
      <c r="F256" s="3"/>
      <c r="G256" s="30"/>
    </row>
    <row r="257" spans="5:7" ht="13.9" customHeight="1">
      <c r="E257" s="3"/>
      <c r="F257" s="3"/>
      <c r="G257" s="30"/>
    </row>
    <row r="258" spans="5:7" ht="13.9" customHeight="1">
      <c r="E258" s="3"/>
      <c r="F258" s="3"/>
      <c r="G258" s="30"/>
    </row>
    <row r="259" spans="5:7" ht="13.9" customHeight="1">
      <c r="E259" s="3"/>
      <c r="F259" s="3"/>
      <c r="G259" s="30"/>
    </row>
    <row r="260" spans="5:7" ht="13.9" customHeight="1">
      <c r="E260" s="3"/>
      <c r="F260" s="3"/>
      <c r="G260" s="30"/>
    </row>
    <row r="261" spans="5:7" ht="13.9" customHeight="1">
      <c r="E261" s="3"/>
      <c r="F261" s="3"/>
      <c r="G261" s="30"/>
    </row>
    <row r="262" spans="5:7" ht="13.9" customHeight="1">
      <c r="E262" s="3"/>
      <c r="F262" s="3"/>
      <c r="G262" s="30"/>
    </row>
    <row r="263" spans="5:7" ht="13.9" customHeight="1">
      <c r="E263" s="3"/>
      <c r="F263" s="3"/>
      <c r="G263" s="30"/>
    </row>
    <row r="264" spans="5:7" ht="13.9" customHeight="1">
      <c r="E264" s="3"/>
      <c r="F264" s="3"/>
      <c r="G264" s="30"/>
    </row>
    <row r="265" spans="5:7" ht="13.9" customHeight="1">
      <c r="E265" s="3"/>
      <c r="F265" s="3"/>
      <c r="G265" s="30"/>
    </row>
    <row r="266" spans="5:7" ht="13.9" customHeight="1">
      <c r="E266" s="3"/>
      <c r="F266" s="3"/>
      <c r="G266" s="30"/>
    </row>
    <row r="267" spans="5:7" ht="13.9" customHeight="1">
      <c r="E267" s="3"/>
      <c r="F267" s="3"/>
      <c r="G267" s="30"/>
    </row>
    <row r="268" spans="5:7" ht="13.9" customHeight="1">
      <c r="E268" s="3"/>
      <c r="F268" s="3"/>
      <c r="G268" s="30"/>
    </row>
    <row r="269" spans="5:7" ht="13.9" customHeight="1">
      <c r="E269" s="3"/>
      <c r="F269" s="3"/>
      <c r="G269" s="30"/>
    </row>
    <row r="270" spans="5:7" ht="13.9" customHeight="1">
      <c r="E270" s="3"/>
      <c r="F270" s="3"/>
      <c r="G270" s="30"/>
    </row>
    <row r="271" spans="5:7" ht="13.9" customHeight="1">
      <c r="E271" s="3"/>
      <c r="F271" s="3"/>
      <c r="G271" s="30"/>
    </row>
    <row r="272" spans="5:7" ht="13.9" customHeight="1">
      <c r="E272" s="3"/>
      <c r="F272" s="3"/>
      <c r="G272" s="30"/>
    </row>
    <row r="273" spans="5:7" ht="13.9" customHeight="1">
      <c r="E273" s="3"/>
      <c r="F273" s="3"/>
      <c r="G273" s="30"/>
    </row>
    <row r="274" spans="5:7" ht="13.9" customHeight="1">
      <c r="E274" s="3"/>
      <c r="F274" s="3"/>
      <c r="G274" s="30"/>
    </row>
    <row r="275" spans="5:7" ht="13.9" customHeight="1">
      <c r="E275" s="3"/>
      <c r="F275" s="3"/>
      <c r="G275" s="30"/>
    </row>
    <row r="276" spans="5:7" ht="13.9" customHeight="1">
      <c r="E276" s="3"/>
      <c r="F276" s="3"/>
      <c r="G276" s="30"/>
    </row>
    <row r="277" spans="5:7" ht="13.9" customHeight="1">
      <c r="E277" s="3"/>
      <c r="F277" s="3"/>
      <c r="G277" s="30"/>
    </row>
    <row r="278" spans="5:7" ht="13.9" customHeight="1">
      <c r="E278" s="3"/>
      <c r="F278" s="3"/>
      <c r="G278" s="30"/>
    </row>
    <row r="279" spans="5:7" ht="13.9" customHeight="1">
      <c r="E279" s="3"/>
      <c r="F279" s="3"/>
      <c r="G279" s="30"/>
    </row>
    <row r="280" spans="5:7" ht="13.9" customHeight="1">
      <c r="E280" s="3"/>
      <c r="F280" s="3"/>
      <c r="G280" s="30"/>
    </row>
    <row r="281" spans="5:7" ht="13.9" customHeight="1">
      <c r="E281" s="3"/>
      <c r="F281" s="3"/>
      <c r="G281" s="30"/>
    </row>
    <row r="282" spans="5:7" ht="13.9" customHeight="1">
      <c r="E282" s="3"/>
      <c r="F282" s="3"/>
      <c r="G282" s="30"/>
    </row>
    <row r="283" spans="5:7" ht="13.9" customHeight="1">
      <c r="E283" s="3"/>
      <c r="F283" s="3"/>
      <c r="G283" s="30"/>
    </row>
    <row r="284" spans="5:7" ht="13.9" customHeight="1">
      <c r="E284" s="3"/>
      <c r="F284" s="3"/>
      <c r="G284" s="30"/>
    </row>
    <row r="285" spans="5:7" ht="13.9" customHeight="1">
      <c r="E285" s="3"/>
      <c r="F285" s="3"/>
      <c r="G285" s="30"/>
    </row>
    <row r="286" spans="5:7" ht="13.9" customHeight="1">
      <c r="E286" s="3"/>
      <c r="F286" s="3"/>
      <c r="G286" s="30"/>
    </row>
    <row r="287" spans="5:7" ht="13.9" customHeight="1">
      <c r="E287" s="3"/>
      <c r="F287" s="3"/>
      <c r="G287" s="30"/>
    </row>
    <row r="288" spans="5:7" ht="13.9" customHeight="1">
      <c r="E288" s="3"/>
      <c r="F288" s="3"/>
      <c r="G288" s="30"/>
    </row>
    <row r="289" spans="5:7" ht="13.9" customHeight="1">
      <c r="E289" s="3"/>
      <c r="F289" s="3"/>
      <c r="G289" s="30"/>
    </row>
    <row r="290" spans="5:7" ht="13.9" customHeight="1">
      <c r="E290" s="3"/>
      <c r="F290" s="3"/>
      <c r="G290" s="30"/>
    </row>
    <row r="291" spans="5:7" ht="13.9" customHeight="1">
      <c r="E291" s="3"/>
      <c r="F291" s="3"/>
      <c r="G291" s="30"/>
    </row>
    <row r="292" spans="5:7" ht="13.9" customHeight="1">
      <c r="E292" s="3"/>
      <c r="F292" s="3"/>
      <c r="G292" s="30"/>
    </row>
    <row r="293" spans="5:7" ht="13.9" customHeight="1">
      <c r="E293" s="3"/>
      <c r="F293" s="3"/>
      <c r="G293" s="30"/>
    </row>
    <row r="294" spans="5:7" ht="13.9" customHeight="1">
      <c r="E294" s="3"/>
      <c r="F294" s="3"/>
      <c r="G294" s="30"/>
    </row>
    <row r="295" spans="5:7" ht="13.9" customHeight="1">
      <c r="E295" s="3"/>
      <c r="F295" s="3"/>
      <c r="G295" s="30"/>
    </row>
    <row r="296" spans="5:7" ht="13.9" customHeight="1">
      <c r="E296" s="3"/>
      <c r="F296" s="3"/>
      <c r="G296" s="30"/>
    </row>
    <row r="297" spans="5:7" ht="13.9" customHeight="1">
      <c r="E297" s="3"/>
      <c r="F297" s="3"/>
      <c r="G297" s="30"/>
    </row>
    <row r="298" spans="5:7" ht="13.9" customHeight="1">
      <c r="E298" s="3"/>
      <c r="F298" s="3"/>
      <c r="G298" s="30"/>
    </row>
    <row r="299" spans="5:7" ht="13.9" customHeight="1">
      <c r="E299" s="3"/>
      <c r="F299" s="3"/>
      <c r="G299" s="30"/>
    </row>
    <row r="300" spans="5:7" ht="13.9" customHeight="1">
      <c r="E300" s="3"/>
      <c r="F300" s="3"/>
      <c r="G300" s="30"/>
    </row>
    <row r="301" spans="5:7" ht="13.9" customHeight="1">
      <c r="E301" s="3"/>
      <c r="F301" s="3"/>
      <c r="G301" s="30"/>
    </row>
    <row r="302" spans="5:7" ht="13.9" customHeight="1">
      <c r="E302" s="3"/>
      <c r="F302" s="3"/>
      <c r="G302" s="30"/>
    </row>
    <row r="303" spans="5:7" ht="13.9" customHeight="1">
      <c r="E303" s="3"/>
      <c r="F303" s="3"/>
      <c r="G303" s="30"/>
    </row>
    <row r="304" spans="5:7" ht="13.9" customHeight="1">
      <c r="E304" s="3"/>
      <c r="F304" s="3"/>
      <c r="G304" s="30"/>
    </row>
    <row r="305" spans="5:7" ht="13.9" customHeight="1">
      <c r="E305" s="3"/>
      <c r="F305" s="3"/>
      <c r="G305" s="30"/>
    </row>
    <row r="306" spans="5:7" ht="13.9" customHeight="1">
      <c r="E306" s="3"/>
      <c r="F306" s="3"/>
      <c r="G306" s="30"/>
    </row>
    <row r="307" spans="5:7" ht="13.9" customHeight="1">
      <c r="E307" s="3"/>
      <c r="F307" s="3"/>
      <c r="G307" s="30"/>
    </row>
    <row r="308" spans="5:7" ht="13.9" customHeight="1">
      <c r="E308" s="3"/>
      <c r="F308" s="3"/>
      <c r="G308" s="30"/>
    </row>
  </sheetData>
  <mergeCells count="5">
    <mergeCell ref="B4:B5"/>
    <mergeCell ref="E4:E5"/>
    <mergeCell ref="F4:F5"/>
    <mergeCell ref="A2:E2"/>
    <mergeCell ref="A1:E1"/>
  </mergeCells>
  <phoneticPr fontId="3"/>
  <printOptions horizontalCentered="1"/>
  <pageMargins left="0.59055118110236227" right="0.59055118110236227" top="0.59055118110236227" bottom="0.31496062992125984" header="0.51181102362204722" footer="0.51181102362204722"/>
  <pageSetup paperSize="9" scale="80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標準モデル</vt:lpstr>
      <vt:lpstr>最遅モデル</vt:lpstr>
      <vt:lpstr>事務職モデル</vt:lpstr>
      <vt:lpstr>グラフ</vt:lpstr>
      <vt:lpstr>最遅モデル!Print_Area</vt:lpstr>
      <vt:lpstr>事務職モデル!Print_Area</vt:lpstr>
      <vt:lpstr>標準モデル!Print_Area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株式会社グローセンパートナー</dc:creator>
  <cp:lastPrinted>2011-08-01T14:11:53Z</cp:lastPrinted>
  <dcterms:created xsi:type="dcterms:W3CDTF">2000-11-24T06:10:22Z</dcterms:created>
  <dcterms:modified xsi:type="dcterms:W3CDTF">2017-05-12T04:53:20Z</dcterms:modified>
</cp:coreProperties>
</file>