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320" windowHeight="8535"/>
  </bookViews>
  <sheets>
    <sheet name="Sheet1" sheetId="1" r:id="rId1"/>
  </sheets>
  <definedNames>
    <definedName name="_xlnm.Print_Area" localSheetId="0">Sheet1!$A$1:$AN$29</definedName>
  </definedNames>
  <calcPr calcId="171027"/>
</workbook>
</file>

<file path=xl/calcChain.xml><?xml version="1.0" encoding="utf-8"?>
<calcChain xmlns="http://schemas.openxmlformats.org/spreadsheetml/2006/main">
  <c r="AC7" i="1" l="1"/>
  <c r="AB7" i="1"/>
  <c r="AM7" i="1" l="1"/>
  <c r="AM11" i="1" l="1"/>
  <c r="AM10" i="1"/>
  <c r="AM9" i="1"/>
  <c r="AM8" i="1"/>
  <c r="AC16" i="1"/>
  <c r="AC15" i="1"/>
  <c r="AC14" i="1"/>
  <c r="AC13" i="1"/>
  <c r="AC12" i="1"/>
  <c r="AC11" i="1"/>
  <c r="AC9" i="1"/>
  <c r="AC10" i="1"/>
  <c r="AC8" i="1"/>
  <c r="AB16" i="1"/>
  <c r="AB15" i="1"/>
  <c r="AB14" i="1"/>
  <c r="AB13" i="1"/>
  <c r="AB12" i="1"/>
  <c r="AB11" i="1"/>
  <c r="AB9" i="1"/>
  <c r="AB10" i="1"/>
  <c r="AB8" i="1"/>
  <c r="Y16" i="1"/>
  <c r="X16" i="1"/>
  <c r="W16" i="1"/>
  <c r="V16" i="1"/>
  <c r="U16" i="1"/>
  <c r="T16" i="1"/>
  <c r="S16" i="1"/>
  <c r="Y15" i="1"/>
  <c r="X15" i="1"/>
  <c r="W15" i="1"/>
  <c r="V15" i="1"/>
  <c r="U15" i="1"/>
  <c r="T15" i="1"/>
  <c r="S15" i="1"/>
  <c r="Y14" i="1"/>
  <c r="X14" i="1"/>
  <c r="W14" i="1"/>
  <c r="V14" i="1"/>
  <c r="U14" i="1"/>
  <c r="T14" i="1"/>
  <c r="S14" i="1"/>
  <c r="Y13" i="1"/>
  <c r="X13" i="1"/>
  <c r="W13" i="1"/>
  <c r="V13" i="1"/>
  <c r="U13" i="1"/>
  <c r="T13" i="1"/>
  <c r="S13" i="1"/>
  <c r="Y12" i="1"/>
  <c r="X12" i="1"/>
  <c r="W12" i="1"/>
  <c r="V12" i="1"/>
  <c r="U12" i="1"/>
  <c r="T12" i="1"/>
  <c r="S12" i="1"/>
  <c r="Y11" i="1"/>
  <c r="X11" i="1"/>
  <c r="W11" i="1"/>
  <c r="V11" i="1"/>
  <c r="U11" i="1"/>
  <c r="T11" i="1"/>
  <c r="S11" i="1"/>
  <c r="Y9" i="1"/>
  <c r="X9" i="1"/>
  <c r="W9" i="1"/>
  <c r="V9" i="1"/>
  <c r="U9" i="1"/>
  <c r="T9" i="1"/>
  <c r="S9" i="1"/>
  <c r="Y10" i="1"/>
  <c r="X10" i="1"/>
  <c r="W10" i="1"/>
  <c r="V10" i="1"/>
  <c r="U10" i="1"/>
  <c r="T10" i="1"/>
  <c r="S10" i="1"/>
  <c r="Y8" i="1"/>
  <c r="X8" i="1"/>
  <c r="W8" i="1"/>
  <c r="V8" i="1"/>
  <c r="U8" i="1"/>
  <c r="T8" i="1"/>
  <c r="S8" i="1"/>
  <c r="Y7" i="1"/>
  <c r="X7" i="1"/>
  <c r="W7" i="1"/>
  <c r="V7" i="1"/>
  <c r="U7" i="1"/>
  <c r="T7" i="1"/>
  <c r="S7" i="1"/>
  <c r="R16" i="1"/>
  <c r="R15" i="1"/>
  <c r="R14" i="1"/>
  <c r="Z14" i="1" s="1"/>
  <c r="R13" i="1"/>
  <c r="R12" i="1"/>
  <c r="R11" i="1"/>
  <c r="R9" i="1"/>
  <c r="Z9" i="1" s="1"/>
  <c r="R10" i="1"/>
  <c r="R8" i="1"/>
  <c r="R7" i="1"/>
  <c r="AA16" i="1" l="1"/>
  <c r="AA8" i="1"/>
  <c r="AA12" i="1"/>
  <c r="Z7" i="1"/>
  <c r="AD7" i="1" s="1"/>
  <c r="AA7" i="1"/>
  <c r="AE7" i="1" s="1"/>
  <c r="Z8" i="1"/>
  <c r="AD8" i="1" s="1"/>
  <c r="Z12" i="1"/>
  <c r="Z16" i="1"/>
  <c r="Z15" i="1"/>
  <c r="AD15" i="1" s="1"/>
  <c r="AA11" i="1"/>
  <c r="AE11" i="1" s="1"/>
  <c r="AA9" i="1"/>
  <c r="AE9" i="1" s="1"/>
  <c r="AA14" i="1"/>
  <c r="Z11" i="1"/>
  <c r="AD11" i="1" s="1"/>
  <c r="AA15" i="1"/>
  <c r="AE15" i="1" s="1"/>
  <c r="Z10" i="1"/>
  <c r="Z13" i="1"/>
  <c r="AD13" i="1" s="1"/>
  <c r="AA10" i="1"/>
  <c r="AE10" i="1" s="1"/>
  <c r="AA13" i="1"/>
  <c r="AE13" i="1" s="1"/>
  <c r="AD12" i="1"/>
  <c r="AD14" i="1"/>
  <c r="AM12" i="1"/>
  <c r="AN10" i="1" s="1"/>
  <c r="AD10" i="1"/>
  <c r="AE8" i="1"/>
  <c r="AE12" i="1"/>
  <c r="AD9" i="1"/>
  <c r="AE14" i="1"/>
  <c r="AD16" i="1"/>
  <c r="AE16" i="1"/>
  <c r="AF12" i="1" l="1"/>
  <c r="AF11" i="1"/>
  <c r="AF8" i="1"/>
  <c r="AF7" i="1"/>
  <c r="AF10" i="1"/>
  <c r="AF9" i="1"/>
  <c r="AF13" i="1"/>
  <c r="AF16" i="1"/>
  <c r="AF15" i="1"/>
  <c r="AF14" i="1"/>
  <c r="AN11" i="1"/>
  <c r="AN7" i="1"/>
  <c r="AN12" i="1"/>
  <c r="AN9" i="1"/>
  <c r="AN8" i="1"/>
</calcChain>
</file>

<file path=xl/sharedStrings.xml><?xml version="1.0" encoding="utf-8"?>
<sst xmlns="http://schemas.openxmlformats.org/spreadsheetml/2006/main" count="255" uniqueCount="101">
  <si>
    <t>■評価結果集計一覧（評価会議用）</t>
    <rPh sb="1" eb="3">
      <t>ヒョウカ</t>
    </rPh>
    <rPh sb="3" eb="5">
      <t>ケッカ</t>
    </rPh>
    <rPh sb="5" eb="7">
      <t>シュウケイ</t>
    </rPh>
    <rPh sb="7" eb="9">
      <t>イチラン</t>
    </rPh>
    <rPh sb="10" eb="12">
      <t>ヒョウカ</t>
    </rPh>
    <rPh sb="12" eb="15">
      <t>カイギヨウ</t>
    </rPh>
    <phoneticPr fontId="1"/>
  </si>
  <si>
    <t>社員番号</t>
    <rPh sb="0" eb="2">
      <t>シャイン</t>
    </rPh>
    <rPh sb="2" eb="4">
      <t>バンゴウ</t>
    </rPh>
    <phoneticPr fontId="1"/>
  </si>
  <si>
    <t>氏名</t>
    <rPh sb="0" eb="2">
      <t>シメイ</t>
    </rPh>
    <phoneticPr fontId="1"/>
  </si>
  <si>
    <t>等級</t>
    <rPh sb="0" eb="2">
      <t>トウキュウ</t>
    </rPh>
    <phoneticPr fontId="1"/>
  </si>
  <si>
    <t>役職</t>
    <rPh sb="0" eb="2">
      <t>ヤクショク</t>
    </rPh>
    <phoneticPr fontId="1"/>
  </si>
  <si>
    <t>重点課題評価</t>
    <rPh sb="0" eb="2">
      <t>ジュウテン</t>
    </rPh>
    <rPh sb="2" eb="4">
      <t>カダイ</t>
    </rPh>
    <rPh sb="4" eb="6">
      <t>ヒョウカ</t>
    </rPh>
    <phoneticPr fontId="1"/>
  </si>
  <si>
    <t>目標①</t>
    <rPh sb="0" eb="2">
      <t>モクヒョウ</t>
    </rPh>
    <phoneticPr fontId="1"/>
  </si>
  <si>
    <t>目標②</t>
    <rPh sb="0" eb="2">
      <t>モクヒョウ</t>
    </rPh>
    <phoneticPr fontId="1"/>
  </si>
  <si>
    <t>目標③</t>
    <rPh sb="0" eb="2">
      <t>モクヒョウ</t>
    </rPh>
    <phoneticPr fontId="1"/>
  </si>
  <si>
    <t>得点化</t>
    <rPh sb="0" eb="2">
      <t>トクテン</t>
    </rPh>
    <rPh sb="2" eb="3">
      <t>カ</t>
    </rPh>
    <phoneticPr fontId="1"/>
  </si>
  <si>
    <t>重点課題</t>
    <rPh sb="0" eb="2">
      <t>ジュウテン</t>
    </rPh>
    <rPh sb="2" eb="4">
      <t>カダイ</t>
    </rPh>
    <phoneticPr fontId="1"/>
  </si>
  <si>
    <t>能力/行動</t>
    <rPh sb="0" eb="2">
      <t>ノウリョク</t>
    </rPh>
    <rPh sb="3" eb="5">
      <t>コウドウ</t>
    </rPh>
    <phoneticPr fontId="1"/>
  </si>
  <si>
    <t>ウェイト加算</t>
    <rPh sb="4" eb="6">
      <t>カサン</t>
    </rPh>
    <phoneticPr fontId="1"/>
  </si>
  <si>
    <t>総合評価得点</t>
    <rPh sb="0" eb="2">
      <t>ソウゴウ</t>
    </rPh>
    <rPh sb="2" eb="4">
      <t>ヒョウカ</t>
    </rPh>
    <rPh sb="4" eb="6">
      <t>トクテン</t>
    </rPh>
    <phoneticPr fontId="1"/>
  </si>
  <si>
    <t>最終評価</t>
    <rPh sb="0" eb="2">
      <t>サイシュウ</t>
    </rPh>
    <rPh sb="2" eb="4">
      <t>ヒョウカ</t>
    </rPh>
    <phoneticPr fontId="1"/>
  </si>
  <si>
    <t>＜相対分布＞</t>
    <rPh sb="1" eb="3">
      <t>ソウタイ</t>
    </rPh>
    <rPh sb="3" eb="5">
      <t>ブンプ</t>
    </rPh>
    <phoneticPr fontId="1"/>
  </si>
  <si>
    <t>評価</t>
    <rPh sb="0" eb="2">
      <t>ヒョウカ</t>
    </rPh>
    <phoneticPr fontId="1"/>
  </si>
  <si>
    <t>S</t>
  </si>
  <si>
    <t>S</t>
    <phoneticPr fontId="1"/>
  </si>
  <si>
    <t>A</t>
  </si>
  <si>
    <t>A</t>
    <phoneticPr fontId="1"/>
  </si>
  <si>
    <t>B</t>
  </si>
  <si>
    <t>B</t>
    <phoneticPr fontId="1"/>
  </si>
  <si>
    <t>C</t>
    <phoneticPr fontId="1"/>
  </si>
  <si>
    <t>原則分布</t>
    <rPh sb="0" eb="2">
      <t>ゲンソク</t>
    </rPh>
    <rPh sb="2" eb="4">
      <t>ブンプ</t>
    </rPh>
    <phoneticPr fontId="1"/>
  </si>
  <si>
    <t>合計</t>
    <rPh sb="0" eb="2">
      <t>ゴウケイ</t>
    </rPh>
    <phoneticPr fontId="1"/>
  </si>
  <si>
    <t>最終評価個数</t>
    <rPh sb="0" eb="2">
      <t>サイシュウ</t>
    </rPh>
    <rPh sb="2" eb="4">
      <t>ヒョウカ</t>
    </rPh>
    <rPh sb="4" eb="6">
      <t>コスウ</t>
    </rPh>
    <phoneticPr fontId="1"/>
  </si>
  <si>
    <t>最大5%</t>
    <rPh sb="0" eb="2">
      <t>サイダイ</t>
    </rPh>
    <phoneticPr fontId="1"/>
  </si>
  <si>
    <t>-</t>
  </si>
  <si>
    <t>-</t>
    <phoneticPr fontId="1"/>
  </si>
  <si>
    <t>順位</t>
    <rPh sb="0" eb="2">
      <t>ジュンイ</t>
    </rPh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</si>
  <si>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</si>
  <si>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</si>
  <si>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</si>
  <si>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</si>
  <si>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</si>
  <si>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</si>
  <si>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</si>
  <si>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</si>
  <si>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</si>
  <si>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&lt;等級&gt;</t>
    <rPh sb="1" eb="3">
      <t>トウキュウ</t>
    </rPh>
    <phoneticPr fontId="1"/>
  </si>
  <si>
    <t>相対化グループ</t>
    <rPh sb="0" eb="3">
      <t>ソウタイカ</t>
    </rPh>
    <phoneticPr fontId="1"/>
  </si>
  <si>
    <t>＜役職＞</t>
    <rPh sb="1" eb="3">
      <t>ヤクショク</t>
    </rPh>
    <phoneticPr fontId="1"/>
  </si>
  <si>
    <t>部長</t>
    <rPh sb="0" eb="2">
      <t>ブチョウ</t>
    </rPh>
    <phoneticPr fontId="1"/>
  </si>
  <si>
    <t>次長</t>
    <rPh sb="0" eb="2">
      <t>ジチョウ</t>
    </rPh>
    <phoneticPr fontId="1"/>
  </si>
  <si>
    <t>名古屋</t>
    <rPh sb="0" eb="3">
      <t>ナゴヤ</t>
    </rPh>
    <phoneticPr fontId="1"/>
  </si>
  <si>
    <t>大阪</t>
    <rPh sb="0" eb="2">
      <t>オオサカ</t>
    </rPh>
    <phoneticPr fontId="1"/>
  </si>
  <si>
    <t>＜評価/得点＞</t>
    <rPh sb="1" eb="3">
      <t>ヒョウカ</t>
    </rPh>
    <rPh sb="4" eb="6">
      <t>トクテン</t>
    </rPh>
    <phoneticPr fontId="1"/>
  </si>
  <si>
    <t>s</t>
  </si>
  <si>
    <t>s</t>
    <phoneticPr fontId="1"/>
  </si>
  <si>
    <t>a</t>
  </si>
  <si>
    <t>a</t>
    <phoneticPr fontId="1"/>
  </si>
  <si>
    <t>b</t>
  </si>
  <si>
    <t>b</t>
    <phoneticPr fontId="1"/>
  </si>
  <si>
    <t>c</t>
  </si>
  <si>
    <t>c</t>
    <phoneticPr fontId="1"/>
  </si>
  <si>
    <t>コース</t>
    <phoneticPr fontId="1"/>
  </si>
  <si>
    <t>＜階層＞</t>
    <rPh sb="1" eb="3">
      <t>カイソウ</t>
    </rPh>
    <phoneticPr fontId="1"/>
  </si>
  <si>
    <t>＜コース＞</t>
    <phoneticPr fontId="1"/>
  </si>
  <si>
    <t>全国</t>
    <rPh sb="0" eb="2">
      <t>ゼンコク</t>
    </rPh>
    <phoneticPr fontId="1"/>
  </si>
  <si>
    <t>地域限定</t>
    <rPh sb="0" eb="2">
      <t>チイキ</t>
    </rPh>
    <rPh sb="2" eb="4">
      <t>ゲンテイ</t>
    </rPh>
    <phoneticPr fontId="1"/>
  </si>
  <si>
    <t>M階層</t>
    <rPh sb="1" eb="3">
      <t>カイソウ</t>
    </rPh>
    <phoneticPr fontId="1"/>
  </si>
  <si>
    <t>＜ウェイト＞</t>
    <phoneticPr fontId="1"/>
  </si>
  <si>
    <t>全国M階層</t>
    <rPh sb="0" eb="2">
      <t>ゼンコク</t>
    </rPh>
    <rPh sb="3" eb="5">
      <t>カイソウ</t>
    </rPh>
    <phoneticPr fontId="1"/>
  </si>
  <si>
    <t>平均点</t>
    <rPh sb="0" eb="3">
      <t>ヘイキンテン</t>
    </rPh>
    <phoneticPr fontId="1"/>
  </si>
  <si>
    <t>ウェイト</t>
    <phoneticPr fontId="1"/>
  </si>
  <si>
    <t>育成課題</t>
    <rPh sb="0" eb="2">
      <t>イクセイ</t>
    </rPh>
    <rPh sb="2" eb="4">
      <t>カダイ</t>
    </rPh>
    <phoneticPr fontId="1"/>
  </si>
  <si>
    <t>プロフィール</t>
    <phoneticPr fontId="1"/>
  </si>
  <si>
    <t>特記事項
（順位が逆転する場合など）</t>
    <rPh sb="0" eb="2">
      <t>トッキ</t>
    </rPh>
    <rPh sb="2" eb="4">
      <t>ジコウ</t>
    </rPh>
    <rPh sb="6" eb="8">
      <t>ジュンイ</t>
    </rPh>
    <rPh sb="9" eb="11">
      <t>ギャクテン</t>
    </rPh>
    <rPh sb="13" eb="15">
      <t>バアイ</t>
    </rPh>
    <phoneticPr fontId="1"/>
  </si>
  <si>
    <t>分布結果</t>
    <rPh sb="0" eb="2">
      <t>ブンプ</t>
    </rPh>
    <rPh sb="2" eb="4">
      <t>ケッカ</t>
    </rPh>
    <phoneticPr fontId="1"/>
  </si>
  <si>
    <t>M3等級</t>
    <rPh sb="2" eb="4">
      <t>トウキュウ</t>
    </rPh>
    <phoneticPr fontId="1"/>
  </si>
  <si>
    <t>M2等級</t>
    <rPh sb="2" eb="4">
      <t>トウキュウ</t>
    </rPh>
    <phoneticPr fontId="1"/>
  </si>
  <si>
    <t>M1等級</t>
    <rPh sb="2" eb="4">
      <t>トウキュウ</t>
    </rPh>
    <phoneticPr fontId="1"/>
  </si>
  <si>
    <t>G4等級</t>
    <rPh sb="2" eb="4">
      <t>トウキュウ</t>
    </rPh>
    <phoneticPr fontId="1"/>
  </si>
  <si>
    <t>G3等級</t>
    <rPh sb="2" eb="4">
      <t>トウキュウ</t>
    </rPh>
    <phoneticPr fontId="1"/>
  </si>
  <si>
    <t>G2等級</t>
    <rPh sb="2" eb="4">
      <t>トウキュウ</t>
    </rPh>
    <phoneticPr fontId="1"/>
  </si>
  <si>
    <t>G1等級</t>
    <rPh sb="2" eb="4">
      <t>トウキュウ</t>
    </rPh>
    <phoneticPr fontId="1"/>
  </si>
  <si>
    <t>R4等級</t>
    <rPh sb="2" eb="4">
      <t>トウキュウ</t>
    </rPh>
    <phoneticPr fontId="1"/>
  </si>
  <si>
    <t>R3等級</t>
    <rPh sb="2" eb="4">
      <t>トウキュウ</t>
    </rPh>
    <phoneticPr fontId="1"/>
  </si>
  <si>
    <t>R2等級</t>
    <rPh sb="2" eb="4">
      <t>トウキュウ</t>
    </rPh>
    <phoneticPr fontId="1"/>
  </si>
  <si>
    <t>R1等級</t>
    <rPh sb="2" eb="4">
      <t>トウキュウ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</si>
  <si>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</si>
  <si>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</si>
  <si>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リーダー</t>
    <phoneticPr fontId="1"/>
  </si>
  <si>
    <t>＜部署＞</t>
    <rPh sb="1" eb="3">
      <t>ブショ</t>
    </rPh>
    <phoneticPr fontId="1"/>
  </si>
  <si>
    <t>本社</t>
    <rPh sb="0" eb="2">
      <t>ホンシャ</t>
    </rPh>
    <phoneticPr fontId="1"/>
  </si>
  <si>
    <t>G階層</t>
    <rPh sb="1" eb="3">
      <t>カイソウ</t>
    </rPh>
    <phoneticPr fontId="1"/>
  </si>
  <si>
    <t>R階層</t>
    <rPh sb="1" eb="3">
      <t>カイソウ</t>
    </rPh>
    <phoneticPr fontId="1"/>
  </si>
  <si>
    <t>d</t>
    <phoneticPr fontId="1"/>
  </si>
  <si>
    <t>D</t>
    <phoneticPr fontId="1"/>
  </si>
  <si>
    <t>行動①</t>
    <rPh sb="0" eb="2">
      <t>コウドウ</t>
    </rPh>
    <phoneticPr fontId="1"/>
  </si>
  <si>
    <t>行動②</t>
    <rPh sb="0" eb="2">
      <t>コウドウ</t>
    </rPh>
    <phoneticPr fontId="1"/>
  </si>
  <si>
    <t>行動③</t>
    <rPh sb="0" eb="2">
      <t>コウドウ</t>
    </rPh>
    <phoneticPr fontId="1"/>
  </si>
  <si>
    <t>行動④</t>
    <rPh sb="0" eb="2">
      <t>コウドウ</t>
    </rPh>
    <phoneticPr fontId="1"/>
  </si>
  <si>
    <t>行動⑤</t>
    <rPh sb="0" eb="2">
      <t>コウドウ</t>
    </rPh>
    <phoneticPr fontId="1"/>
  </si>
  <si>
    <t>地域限定M階層</t>
    <rPh sb="0" eb="2">
      <t>チイキ</t>
    </rPh>
    <rPh sb="2" eb="4">
      <t>ゲンテイ</t>
    </rPh>
    <rPh sb="5" eb="7">
      <t>カイソウ</t>
    </rPh>
    <phoneticPr fontId="1"/>
  </si>
  <si>
    <t>地域限定G階層</t>
    <rPh sb="0" eb="2">
      <t>チイキ</t>
    </rPh>
    <rPh sb="2" eb="4">
      <t>ゲンテイ</t>
    </rPh>
    <rPh sb="5" eb="7">
      <t>カイソウ</t>
    </rPh>
    <phoneticPr fontId="1"/>
  </si>
  <si>
    <t>全国G階層</t>
    <rPh sb="0" eb="2">
      <t>ゼンコク</t>
    </rPh>
    <rPh sb="3" eb="5">
      <t>カイソウ</t>
    </rPh>
    <phoneticPr fontId="1"/>
  </si>
  <si>
    <t>行動評価</t>
    <rPh sb="0" eb="2">
      <t>コウドウ</t>
    </rPh>
    <rPh sb="2" eb="4">
      <t>ヒョウカ</t>
    </rPh>
    <phoneticPr fontId="1"/>
  </si>
  <si>
    <t>部署</t>
    <rPh sb="0" eb="2">
      <t>ブショ</t>
    </rPh>
    <phoneticPr fontId="1"/>
  </si>
  <si>
    <t>行動</t>
    <rPh sb="0" eb="2">
      <t>コウドウ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</si>
</sst>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%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76" fontId="3" fillId="0" borderId="16" xfId="0" applyNumberFormat="1" applyFont="1" applyBorder="1" applyAlignment="1">
      <alignment horizontal="center"/>
    </xf>
    <xf numFmtId="176" fontId="3" fillId="0" borderId="19" xfId="0" applyNumberFormat="1" applyFont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176" fontId="3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2" borderId="28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76" fontId="3" fillId="0" borderId="32" xfId="0" applyNumberFormat="1" applyFont="1" applyBorder="1" applyAlignment="1">
      <alignment horizontal="center"/>
    </xf>
    <xf numFmtId="176" fontId="3" fillId="0" borderId="33" xfId="0" applyNumberFormat="1" applyFont="1" applyBorder="1" applyAlignment="1">
      <alignment horizontal="center"/>
    </xf>
    <xf numFmtId="9" fontId="3" fillId="0" borderId="32" xfId="0" applyNumberFormat="1" applyFont="1" applyBorder="1" applyAlignment="1">
      <alignment horizontal="center"/>
    </xf>
    <xf numFmtId="9" fontId="3" fillId="0" borderId="33" xfId="0" applyNumberFormat="1" applyFont="1" applyBorder="1" applyAlignment="1">
      <alignment horizontal="center"/>
    </xf>
    <xf numFmtId="176" fontId="3" fillId="0" borderId="27" xfId="0" applyNumberFormat="1" applyFont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0" borderId="25" xfId="0" applyFont="1" applyBorder="1"/>
    <xf numFmtId="0" fontId="3" fillId="0" borderId="23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177" fontId="3" fillId="2" borderId="7" xfId="0" applyNumberFormat="1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47" xfId="0" applyFont="1" applyBorder="1"/>
    <xf numFmtId="0" fontId="3" fillId="0" borderId="4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3" fillId="3" borderId="26" xfId="0" applyFont="1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shrinkToFit="1"/>
    </xf>
    <xf numFmtId="0" fontId="0" fillId="3" borderId="40" xfId="0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3" fillId="3" borderId="14" xfId="0" applyFont="1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0" fillId="3" borderId="18" xfId="0" applyFill="1" applyBorder="1" applyAlignment="1">
      <alignment horizontal="left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"/>
  <sheetViews>
    <sheetView showGridLines="0" tabSelected="1" zoomScaleNormal="100" workbookViewId="0">
      <selection activeCell="C34" sqref="C34"/>
    </sheetView>
  </sheetViews>
  <sheetFormatPr defaultRowHeight="18.75" x14ac:dyDescent="0.45"/>
  <cols>
    <col min="1" max="1" width="6.375" style="8" customWidth="1"/>
    <col min="2" max="5" width="10.125" style="8" customWidth="1"/>
    <col min="6" max="6" width="10.125" style="48" customWidth="1"/>
    <col min="7" max="8" width="10.125" style="8" customWidth="1"/>
    <col min="9" max="9" width="10.125" style="8" hidden="1" customWidth="1"/>
    <col min="10" max="17" width="7.125" style="8" customWidth="1"/>
    <col min="18" max="25" width="10.125" style="8" hidden="1" customWidth="1"/>
    <col min="26" max="27" width="8.875" style="8" hidden="1" customWidth="1"/>
    <col min="28" max="33" width="8.875" style="8" customWidth="1"/>
    <col min="34" max="35" width="29.5" style="1" customWidth="1"/>
    <col min="36" max="41" width="9" style="1"/>
    <col min="42" max="49" width="9" style="8"/>
    <col min="50" max="16384" width="9" style="1"/>
  </cols>
  <sheetData>
    <row r="1" spans="1:50" ht="24" thickTop="1" thickBot="1" x14ac:dyDescent="0.55000000000000004">
      <c r="A1" s="69" t="s">
        <v>0</v>
      </c>
      <c r="B1" s="70"/>
      <c r="C1" s="70"/>
      <c r="D1" s="70"/>
      <c r="E1" s="71"/>
    </row>
    <row r="2" spans="1:50" ht="20.25" thickTop="1" thickBot="1" x14ac:dyDescent="0.5">
      <c r="A2" s="47"/>
    </row>
    <row r="3" spans="1:50" ht="20.25" thickTop="1" thickBot="1" x14ac:dyDescent="0.5">
      <c r="A3" s="14"/>
      <c r="B3" s="68" t="s">
        <v>41</v>
      </c>
      <c r="C3" s="58" t="s">
        <v>86</v>
      </c>
      <c r="E3" s="9"/>
    </row>
    <row r="4" spans="1:50" ht="19.5" thickTop="1" x14ac:dyDescent="0.45">
      <c r="A4" s="14"/>
      <c r="D4" s="9"/>
      <c r="E4" s="9"/>
    </row>
    <row r="5" spans="1:50" s="8" customFormat="1" x14ac:dyDescent="0.45">
      <c r="A5" s="80" t="s">
        <v>67</v>
      </c>
      <c r="B5" s="81"/>
      <c r="C5" s="81"/>
      <c r="D5" s="81"/>
      <c r="E5" s="81"/>
      <c r="F5" s="81"/>
      <c r="G5" s="81"/>
      <c r="H5" s="81"/>
      <c r="I5" s="81"/>
      <c r="J5" s="82" t="s">
        <v>5</v>
      </c>
      <c r="K5" s="81"/>
      <c r="L5" s="83"/>
      <c r="M5" s="80" t="s">
        <v>98</v>
      </c>
      <c r="N5" s="81"/>
      <c r="O5" s="81"/>
      <c r="P5" s="81"/>
      <c r="Q5" s="84"/>
      <c r="R5" s="82" t="s">
        <v>9</v>
      </c>
      <c r="S5" s="81"/>
      <c r="T5" s="81"/>
      <c r="U5" s="81"/>
      <c r="V5" s="81"/>
      <c r="W5" s="81"/>
      <c r="X5" s="81"/>
      <c r="Y5" s="84"/>
      <c r="Z5" s="85" t="s">
        <v>64</v>
      </c>
      <c r="AA5" s="86"/>
      <c r="AB5" s="85" t="s">
        <v>65</v>
      </c>
      <c r="AC5" s="87"/>
      <c r="AD5" s="85" t="s">
        <v>12</v>
      </c>
      <c r="AE5" s="87"/>
      <c r="AF5" s="72" t="s">
        <v>13</v>
      </c>
      <c r="AG5" s="74" t="s">
        <v>14</v>
      </c>
      <c r="AH5" s="76" t="s">
        <v>66</v>
      </c>
      <c r="AI5" s="78" t="s">
        <v>68</v>
      </c>
      <c r="AK5" s="8" t="s">
        <v>15</v>
      </c>
      <c r="AP5" s="8" t="s">
        <v>47</v>
      </c>
      <c r="AT5" s="62" t="s">
        <v>40</v>
      </c>
      <c r="AU5" s="62" t="s">
        <v>42</v>
      </c>
      <c r="AV5" s="62" t="s">
        <v>58</v>
      </c>
      <c r="AW5" s="62" t="s">
        <v>57</v>
      </c>
      <c r="AX5" s="62" t="s">
        <v>84</v>
      </c>
    </row>
    <row r="6" spans="1:50" s="8" customFormat="1" ht="19.5" thickBot="1" x14ac:dyDescent="0.5">
      <c r="A6" s="53" t="s">
        <v>30</v>
      </c>
      <c r="B6" s="52" t="s">
        <v>1</v>
      </c>
      <c r="C6" s="52" t="s">
        <v>2</v>
      </c>
      <c r="D6" s="52" t="s">
        <v>3</v>
      </c>
      <c r="E6" s="52" t="s">
        <v>3</v>
      </c>
      <c r="F6" s="52" t="s">
        <v>4</v>
      </c>
      <c r="G6" s="52" t="s">
        <v>56</v>
      </c>
      <c r="H6" s="52" t="s">
        <v>99</v>
      </c>
      <c r="I6" s="54"/>
      <c r="J6" s="55" t="s">
        <v>6</v>
      </c>
      <c r="K6" s="52" t="s">
        <v>7</v>
      </c>
      <c r="L6" s="56" t="s">
        <v>8</v>
      </c>
      <c r="M6" s="53" t="s">
        <v>90</v>
      </c>
      <c r="N6" s="52" t="s">
        <v>91</v>
      </c>
      <c r="O6" s="52" t="s">
        <v>92</v>
      </c>
      <c r="P6" s="52" t="s">
        <v>93</v>
      </c>
      <c r="Q6" s="57" t="s">
        <v>94</v>
      </c>
      <c r="R6" s="55" t="s">
        <v>6</v>
      </c>
      <c r="S6" s="52" t="s">
        <v>7</v>
      </c>
      <c r="T6" s="52" t="s">
        <v>8</v>
      </c>
      <c r="U6" s="52" t="s">
        <v>90</v>
      </c>
      <c r="V6" s="52" t="s">
        <v>91</v>
      </c>
      <c r="W6" s="52" t="s">
        <v>92</v>
      </c>
      <c r="X6" s="52" t="s">
        <v>93</v>
      </c>
      <c r="Y6" s="57" t="s">
        <v>94</v>
      </c>
      <c r="Z6" s="55" t="s">
        <v>10</v>
      </c>
      <c r="AA6" s="57" t="s">
        <v>100</v>
      </c>
      <c r="AB6" s="55" t="s">
        <v>10</v>
      </c>
      <c r="AC6" s="57" t="s">
        <v>100</v>
      </c>
      <c r="AD6" s="55" t="s">
        <v>10</v>
      </c>
      <c r="AE6" s="57" t="s">
        <v>100</v>
      </c>
      <c r="AF6" s="73"/>
      <c r="AG6" s="75"/>
      <c r="AH6" s="77"/>
      <c r="AI6" s="79"/>
      <c r="AK6" s="59" t="s">
        <v>16</v>
      </c>
      <c r="AL6" s="59" t="s">
        <v>24</v>
      </c>
      <c r="AM6" s="59" t="s">
        <v>26</v>
      </c>
      <c r="AN6" s="59" t="s">
        <v>69</v>
      </c>
      <c r="AP6" s="12" t="s">
        <v>49</v>
      </c>
      <c r="AQ6" s="12">
        <v>5</v>
      </c>
      <c r="AR6" s="61" t="s">
        <v>18</v>
      </c>
      <c r="AS6" s="67"/>
      <c r="AT6" s="63" t="s">
        <v>70</v>
      </c>
      <c r="AU6" s="63" t="s">
        <v>43</v>
      </c>
      <c r="AV6" s="63" t="s">
        <v>59</v>
      </c>
      <c r="AW6" s="63" t="s">
        <v>61</v>
      </c>
      <c r="AX6" s="63" t="s">
        <v>85</v>
      </c>
    </row>
    <row r="7" spans="1:50" ht="18.75" customHeight="1" thickTop="1" x14ac:dyDescent="0.45">
      <c r="A7" s="33">
        <v>1</v>
      </c>
      <c r="B7" s="34">
        <v>123456</v>
      </c>
      <c r="C7" s="34" t="s">
        <v>31</v>
      </c>
      <c r="D7" s="34" t="s">
        <v>73</v>
      </c>
      <c r="E7" s="34" t="s">
        <v>86</v>
      </c>
      <c r="F7" s="49" t="s">
        <v>82</v>
      </c>
      <c r="G7" s="34" t="s">
        <v>59</v>
      </c>
      <c r="H7" s="34" t="s">
        <v>85</v>
      </c>
      <c r="I7" s="35"/>
      <c r="J7" s="36" t="s">
        <v>48</v>
      </c>
      <c r="K7" s="34" t="s">
        <v>48</v>
      </c>
      <c r="L7" s="37" t="s">
        <v>48</v>
      </c>
      <c r="M7" s="33" t="s">
        <v>48</v>
      </c>
      <c r="N7" s="34" t="s">
        <v>50</v>
      </c>
      <c r="O7" s="34" t="s">
        <v>48</v>
      </c>
      <c r="P7" s="34" t="s">
        <v>48</v>
      </c>
      <c r="Q7" s="38" t="s">
        <v>48</v>
      </c>
      <c r="R7" s="36">
        <f t="shared" ref="R7:R16" si="0">VLOOKUP(J7,$AP$6:$AQ$11,2,0)</f>
        <v>5</v>
      </c>
      <c r="S7" s="34">
        <f t="shared" ref="S7:S16" si="1">VLOOKUP(K7,$AP$6:$AQ$11,2,0)</f>
        <v>5</v>
      </c>
      <c r="T7" s="34">
        <f t="shared" ref="T7:T16" si="2">VLOOKUP(L7,$AP$6:$AQ$11,2,0)</f>
        <v>5</v>
      </c>
      <c r="U7" s="34">
        <f t="shared" ref="U7:U16" si="3">VLOOKUP(M7,$AP$6:$AQ$11,2,0)</f>
        <v>5</v>
      </c>
      <c r="V7" s="34">
        <f t="shared" ref="V7:V16" si="4">VLOOKUP(N7,$AP$6:$AQ$11,2,0)</f>
        <v>4</v>
      </c>
      <c r="W7" s="34">
        <f t="shared" ref="W7:W16" si="5">VLOOKUP(O7,$AP$6:$AQ$11,2,0)</f>
        <v>5</v>
      </c>
      <c r="X7" s="34">
        <f t="shared" ref="X7:X16" si="6">VLOOKUP(P7,$AP$6:$AQ$11,2,0)</f>
        <v>5</v>
      </c>
      <c r="Y7" s="38">
        <f t="shared" ref="Y7:Y16" si="7">VLOOKUP(Q7,$AP$6:$AQ$11,2,0)</f>
        <v>5</v>
      </c>
      <c r="Z7" s="39">
        <f>AVERAGEIF(R7:T7,"&lt;&gt;0")</f>
        <v>5</v>
      </c>
      <c r="AA7" s="40">
        <f>AVERAGEIF(U7:Y7,"&lt;&gt;0")</f>
        <v>4.8</v>
      </c>
      <c r="AB7" s="41">
        <f t="shared" ref="AB7:AB16" si="8">VLOOKUP(G7&amp;E7,$AK$17:$AM$20,2,0)</f>
        <v>0.6</v>
      </c>
      <c r="AC7" s="42">
        <f t="shared" ref="AC7:AC16" si="9">VLOOKUP(G7&amp;E7,$AK$17:$AM$20,3,0)</f>
        <v>0.4</v>
      </c>
      <c r="AD7" s="39">
        <f t="shared" ref="AD7:AD16" si="10">Z7*AB7</f>
        <v>3</v>
      </c>
      <c r="AE7" s="40">
        <f t="shared" ref="AE7:AE16" si="11">AA7*AC7</f>
        <v>1.92</v>
      </c>
      <c r="AF7" s="43">
        <f t="shared" ref="AF7:AF16" si="12">AD7+AE7</f>
        <v>4.92</v>
      </c>
      <c r="AG7" s="44" t="s">
        <v>17</v>
      </c>
      <c r="AH7" s="45"/>
      <c r="AI7" s="46"/>
      <c r="AK7" s="12" t="s">
        <v>18</v>
      </c>
      <c r="AL7" s="12" t="s">
        <v>27</v>
      </c>
      <c r="AM7" s="12">
        <f>COUNTIF($AG$7:$AG$51,"SS")</f>
        <v>0</v>
      </c>
      <c r="AN7" s="60">
        <f>AM7/$AM$12</f>
        <v>0</v>
      </c>
      <c r="AP7" s="12" t="s">
        <v>51</v>
      </c>
      <c r="AQ7" s="12">
        <v>4</v>
      </c>
      <c r="AR7" s="61" t="s">
        <v>20</v>
      </c>
      <c r="AS7" s="67"/>
      <c r="AT7" s="63" t="s">
        <v>71</v>
      </c>
      <c r="AU7" s="63" t="s">
        <v>44</v>
      </c>
      <c r="AV7" s="63" t="s">
        <v>60</v>
      </c>
      <c r="AW7" s="63" t="s">
        <v>86</v>
      </c>
      <c r="AX7" s="63" t="s">
        <v>45</v>
      </c>
    </row>
    <row r="8" spans="1:50" x14ac:dyDescent="0.45">
      <c r="A8" s="2">
        <v>2</v>
      </c>
      <c r="B8" s="3">
        <v>123457</v>
      </c>
      <c r="C8" s="3" t="s">
        <v>22</v>
      </c>
      <c r="D8" s="3" t="s">
        <v>73</v>
      </c>
      <c r="E8" s="3" t="s">
        <v>86</v>
      </c>
      <c r="F8" s="50" t="s">
        <v>82</v>
      </c>
      <c r="G8" s="3" t="s">
        <v>59</v>
      </c>
      <c r="H8" s="3" t="s">
        <v>85</v>
      </c>
      <c r="I8" s="17"/>
      <c r="J8" s="19" t="s">
        <v>48</v>
      </c>
      <c r="K8" s="3" t="s">
        <v>48</v>
      </c>
      <c r="L8" s="4" t="s">
        <v>48</v>
      </c>
      <c r="M8" s="2" t="s">
        <v>48</v>
      </c>
      <c r="N8" s="3" t="s">
        <v>48</v>
      </c>
      <c r="O8" s="3" t="s">
        <v>50</v>
      </c>
      <c r="P8" s="3" t="s">
        <v>48</v>
      </c>
      <c r="Q8" s="21" t="s">
        <v>50</v>
      </c>
      <c r="R8" s="19">
        <f t="shared" si="0"/>
        <v>5</v>
      </c>
      <c r="S8" s="3">
        <f t="shared" si="1"/>
        <v>5</v>
      </c>
      <c r="T8" s="3">
        <f t="shared" si="2"/>
        <v>5</v>
      </c>
      <c r="U8" s="3">
        <f t="shared" si="3"/>
        <v>5</v>
      </c>
      <c r="V8" s="3">
        <f t="shared" si="4"/>
        <v>5</v>
      </c>
      <c r="W8" s="3">
        <f t="shared" si="5"/>
        <v>4</v>
      </c>
      <c r="X8" s="3">
        <f t="shared" si="6"/>
        <v>5</v>
      </c>
      <c r="Y8" s="21">
        <f t="shared" si="7"/>
        <v>4</v>
      </c>
      <c r="Z8" s="23">
        <f t="shared" ref="Z8:Z16" si="13">AVERAGEIF(R8:T8,"&lt;&gt;0")</f>
        <v>5</v>
      </c>
      <c r="AA8" s="24">
        <f t="shared" ref="AA8:AA16" si="14">AVERAGEIF(U8:Y8,"&lt;&gt;0")</f>
        <v>4.5999999999999996</v>
      </c>
      <c r="AB8" s="25">
        <f t="shared" si="8"/>
        <v>0.6</v>
      </c>
      <c r="AC8" s="26">
        <f t="shared" si="9"/>
        <v>0.4</v>
      </c>
      <c r="AD8" s="23">
        <f t="shared" si="10"/>
        <v>3</v>
      </c>
      <c r="AE8" s="24">
        <f t="shared" si="11"/>
        <v>1.8399999999999999</v>
      </c>
      <c r="AF8" s="27">
        <f t="shared" si="12"/>
        <v>4.84</v>
      </c>
      <c r="AG8" s="32" t="s">
        <v>17</v>
      </c>
      <c r="AH8" s="30"/>
      <c r="AI8" s="15"/>
      <c r="AK8" s="12" t="s">
        <v>20</v>
      </c>
      <c r="AL8" s="13">
        <v>0.3</v>
      </c>
      <c r="AM8" s="12">
        <f>COUNTIF($AG$7:$AG$51,"S")</f>
        <v>3</v>
      </c>
      <c r="AN8" s="60">
        <f t="shared" ref="AN8:AN12" si="15">AM8/$AM$12</f>
        <v>0.3</v>
      </c>
      <c r="AP8" s="12" t="s">
        <v>53</v>
      </c>
      <c r="AQ8" s="12">
        <v>3</v>
      </c>
      <c r="AR8" s="61" t="s">
        <v>22</v>
      </c>
      <c r="AS8" s="67"/>
      <c r="AT8" s="63" t="s">
        <v>72</v>
      </c>
      <c r="AU8" s="63" t="s">
        <v>81</v>
      </c>
      <c r="AV8" s="63"/>
      <c r="AW8" s="63" t="s">
        <v>87</v>
      </c>
      <c r="AX8" s="63" t="s">
        <v>46</v>
      </c>
    </row>
    <row r="9" spans="1:50" x14ac:dyDescent="0.45">
      <c r="A9" s="2">
        <v>3</v>
      </c>
      <c r="B9" s="3">
        <v>123459</v>
      </c>
      <c r="C9" s="3" t="s">
        <v>33</v>
      </c>
      <c r="D9" s="3" t="s">
        <v>73</v>
      </c>
      <c r="E9" s="3" t="s">
        <v>86</v>
      </c>
      <c r="F9" s="50" t="s">
        <v>82</v>
      </c>
      <c r="G9" s="3" t="s">
        <v>59</v>
      </c>
      <c r="H9" s="3" t="s">
        <v>85</v>
      </c>
      <c r="I9" s="17"/>
      <c r="J9" s="19" t="s">
        <v>48</v>
      </c>
      <c r="K9" s="3" t="s">
        <v>48</v>
      </c>
      <c r="L9" s="4" t="s">
        <v>28</v>
      </c>
      <c r="M9" s="2" t="s">
        <v>48</v>
      </c>
      <c r="N9" s="3" t="s">
        <v>48</v>
      </c>
      <c r="O9" s="3" t="s">
        <v>48</v>
      </c>
      <c r="P9" s="3" t="s">
        <v>50</v>
      </c>
      <c r="Q9" s="21" t="s">
        <v>52</v>
      </c>
      <c r="R9" s="19">
        <f t="shared" si="0"/>
        <v>5</v>
      </c>
      <c r="S9" s="3">
        <f t="shared" si="1"/>
        <v>5</v>
      </c>
      <c r="T9" s="3">
        <f t="shared" si="2"/>
        <v>0</v>
      </c>
      <c r="U9" s="3">
        <f t="shared" si="3"/>
        <v>5</v>
      </c>
      <c r="V9" s="3">
        <f t="shared" si="4"/>
        <v>5</v>
      </c>
      <c r="W9" s="3">
        <f t="shared" si="5"/>
        <v>5</v>
      </c>
      <c r="X9" s="3">
        <f t="shared" si="6"/>
        <v>4</v>
      </c>
      <c r="Y9" s="21">
        <f t="shared" si="7"/>
        <v>3</v>
      </c>
      <c r="Z9" s="23">
        <f t="shared" si="13"/>
        <v>5</v>
      </c>
      <c r="AA9" s="24">
        <f t="shared" si="14"/>
        <v>4.4000000000000004</v>
      </c>
      <c r="AB9" s="25">
        <f t="shared" si="8"/>
        <v>0.6</v>
      </c>
      <c r="AC9" s="26">
        <f t="shared" si="9"/>
        <v>0.4</v>
      </c>
      <c r="AD9" s="23">
        <f t="shared" si="10"/>
        <v>3</v>
      </c>
      <c r="AE9" s="24">
        <f t="shared" si="11"/>
        <v>1.7600000000000002</v>
      </c>
      <c r="AF9" s="27">
        <f t="shared" si="12"/>
        <v>4.76</v>
      </c>
      <c r="AG9" s="32" t="s">
        <v>17</v>
      </c>
      <c r="AH9" s="30"/>
      <c r="AI9" s="15"/>
      <c r="AK9" s="12" t="s">
        <v>22</v>
      </c>
      <c r="AL9" s="13">
        <v>0.6</v>
      </c>
      <c r="AM9" s="12">
        <f>COUNTIF($AG$7:$AG$51,"A")</f>
        <v>6</v>
      </c>
      <c r="AN9" s="60">
        <f t="shared" si="15"/>
        <v>0.6</v>
      </c>
      <c r="AP9" s="12" t="s">
        <v>55</v>
      </c>
      <c r="AQ9" s="12">
        <v>2</v>
      </c>
      <c r="AR9" s="61" t="s">
        <v>23</v>
      </c>
      <c r="AS9" s="67"/>
      <c r="AT9" s="63" t="s">
        <v>73</v>
      </c>
      <c r="AU9" s="63" t="s">
        <v>82</v>
      </c>
      <c r="AV9" s="63"/>
      <c r="AW9" s="63"/>
      <c r="AX9" s="64"/>
    </row>
    <row r="10" spans="1:50" x14ac:dyDescent="0.45">
      <c r="A10" s="2">
        <v>4</v>
      </c>
      <c r="B10" s="3">
        <v>123458</v>
      </c>
      <c r="C10" s="3" t="s">
        <v>32</v>
      </c>
      <c r="D10" s="3" t="s">
        <v>73</v>
      </c>
      <c r="E10" s="3" t="s">
        <v>86</v>
      </c>
      <c r="F10" s="50" t="s">
        <v>82</v>
      </c>
      <c r="G10" s="3" t="s">
        <v>59</v>
      </c>
      <c r="H10" s="3" t="s">
        <v>85</v>
      </c>
      <c r="I10" s="17"/>
      <c r="J10" s="19" t="s">
        <v>48</v>
      </c>
      <c r="K10" s="3" t="s">
        <v>48</v>
      </c>
      <c r="L10" s="4" t="s">
        <v>50</v>
      </c>
      <c r="M10" s="2" t="s">
        <v>48</v>
      </c>
      <c r="N10" s="3" t="s">
        <v>48</v>
      </c>
      <c r="O10" s="3" t="s">
        <v>48</v>
      </c>
      <c r="P10" s="3" t="s">
        <v>50</v>
      </c>
      <c r="Q10" s="21" t="s">
        <v>50</v>
      </c>
      <c r="R10" s="19">
        <f t="shared" si="0"/>
        <v>5</v>
      </c>
      <c r="S10" s="3">
        <f t="shared" si="1"/>
        <v>5</v>
      </c>
      <c r="T10" s="3">
        <f t="shared" si="2"/>
        <v>4</v>
      </c>
      <c r="U10" s="3">
        <f t="shared" si="3"/>
        <v>5</v>
      </c>
      <c r="V10" s="3">
        <f t="shared" si="4"/>
        <v>5</v>
      </c>
      <c r="W10" s="3">
        <f t="shared" si="5"/>
        <v>5</v>
      </c>
      <c r="X10" s="3">
        <f t="shared" si="6"/>
        <v>4</v>
      </c>
      <c r="Y10" s="21">
        <f t="shared" si="7"/>
        <v>4</v>
      </c>
      <c r="Z10" s="23">
        <f t="shared" si="13"/>
        <v>4.666666666666667</v>
      </c>
      <c r="AA10" s="24">
        <f t="shared" si="14"/>
        <v>4.5999999999999996</v>
      </c>
      <c r="AB10" s="25">
        <f t="shared" si="8"/>
        <v>0.6</v>
      </c>
      <c r="AC10" s="26">
        <f t="shared" si="9"/>
        <v>0.4</v>
      </c>
      <c r="AD10" s="23">
        <f t="shared" si="10"/>
        <v>2.8000000000000003</v>
      </c>
      <c r="AE10" s="24">
        <f t="shared" si="11"/>
        <v>1.8399999999999999</v>
      </c>
      <c r="AF10" s="27">
        <f t="shared" si="12"/>
        <v>4.6400000000000006</v>
      </c>
      <c r="AG10" s="32" t="s">
        <v>19</v>
      </c>
      <c r="AH10" s="30"/>
      <c r="AI10" s="15"/>
      <c r="AK10" s="12" t="s">
        <v>23</v>
      </c>
      <c r="AL10" s="13">
        <v>0.1</v>
      </c>
      <c r="AM10" s="12">
        <f>COUNTIF($AG$7:$AG$51,"B")</f>
        <v>1</v>
      </c>
      <c r="AN10" s="60">
        <f t="shared" si="15"/>
        <v>0.1</v>
      </c>
      <c r="AP10" s="12" t="s">
        <v>88</v>
      </c>
      <c r="AQ10" s="12">
        <v>1</v>
      </c>
      <c r="AR10" s="61" t="s">
        <v>89</v>
      </c>
      <c r="AS10" s="67"/>
      <c r="AT10" s="63" t="s">
        <v>74</v>
      </c>
      <c r="AU10" s="63" t="s">
        <v>83</v>
      </c>
      <c r="AV10" s="63"/>
      <c r="AW10" s="63"/>
      <c r="AX10" s="64"/>
    </row>
    <row r="11" spans="1:50" x14ac:dyDescent="0.45">
      <c r="A11" s="2">
        <v>5</v>
      </c>
      <c r="B11" s="3">
        <v>123460</v>
      </c>
      <c r="C11" s="3" t="s">
        <v>34</v>
      </c>
      <c r="D11" s="3" t="s">
        <v>73</v>
      </c>
      <c r="E11" s="3" t="s">
        <v>86</v>
      </c>
      <c r="F11" s="50" t="s">
        <v>82</v>
      </c>
      <c r="G11" s="3" t="s">
        <v>59</v>
      </c>
      <c r="H11" s="3" t="s">
        <v>85</v>
      </c>
      <c r="I11" s="17"/>
      <c r="J11" s="19" t="s">
        <v>48</v>
      </c>
      <c r="K11" s="3" t="s">
        <v>50</v>
      </c>
      <c r="L11" s="4" t="s">
        <v>28</v>
      </c>
      <c r="M11" s="2" t="s">
        <v>48</v>
      </c>
      <c r="N11" s="3" t="s">
        <v>48</v>
      </c>
      <c r="O11" s="3" t="s">
        <v>50</v>
      </c>
      <c r="P11" s="3" t="s">
        <v>50</v>
      </c>
      <c r="Q11" s="21" t="s">
        <v>50</v>
      </c>
      <c r="R11" s="19">
        <f t="shared" si="0"/>
        <v>5</v>
      </c>
      <c r="S11" s="3">
        <f t="shared" si="1"/>
        <v>4</v>
      </c>
      <c r="T11" s="3">
        <f t="shared" si="2"/>
        <v>0</v>
      </c>
      <c r="U11" s="3">
        <f t="shared" si="3"/>
        <v>5</v>
      </c>
      <c r="V11" s="3">
        <f t="shared" si="4"/>
        <v>5</v>
      </c>
      <c r="W11" s="3">
        <f t="shared" si="5"/>
        <v>4</v>
      </c>
      <c r="X11" s="3">
        <f t="shared" si="6"/>
        <v>4</v>
      </c>
      <c r="Y11" s="21">
        <f t="shared" si="7"/>
        <v>4</v>
      </c>
      <c r="Z11" s="23">
        <f t="shared" si="13"/>
        <v>4.5</v>
      </c>
      <c r="AA11" s="24">
        <f t="shared" si="14"/>
        <v>4.4000000000000004</v>
      </c>
      <c r="AB11" s="25">
        <f t="shared" si="8"/>
        <v>0.6</v>
      </c>
      <c r="AC11" s="26">
        <f t="shared" si="9"/>
        <v>0.4</v>
      </c>
      <c r="AD11" s="23">
        <f t="shared" si="10"/>
        <v>2.6999999999999997</v>
      </c>
      <c r="AE11" s="24">
        <f t="shared" si="11"/>
        <v>1.7600000000000002</v>
      </c>
      <c r="AF11" s="27">
        <f t="shared" si="12"/>
        <v>4.46</v>
      </c>
      <c r="AG11" s="32" t="s">
        <v>19</v>
      </c>
      <c r="AH11" s="30"/>
      <c r="AI11" s="15"/>
      <c r="AK11" s="12" t="s">
        <v>33</v>
      </c>
      <c r="AL11" s="12" t="s">
        <v>29</v>
      </c>
      <c r="AM11" s="12">
        <f>COUNTIF($AG$7:$AG$51,"C")</f>
        <v>0</v>
      </c>
      <c r="AN11" s="60">
        <f t="shared" si="15"/>
        <v>0</v>
      </c>
      <c r="AP11" s="12" t="s">
        <v>29</v>
      </c>
      <c r="AQ11" s="12">
        <v>0</v>
      </c>
      <c r="AR11" s="61"/>
      <c r="AS11" s="67"/>
      <c r="AT11" s="63" t="s">
        <v>75</v>
      </c>
      <c r="AU11" s="63"/>
      <c r="AV11" s="63"/>
      <c r="AW11" s="63"/>
      <c r="AX11" s="64"/>
    </row>
    <row r="12" spans="1:50" x14ac:dyDescent="0.45">
      <c r="A12" s="2">
        <v>6</v>
      </c>
      <c r="B12" s="3">
        <v>123461</v>
      </c>
      <c r="C12" s="3" t="s">
        <v>35</v>
      </c>
      <c r="D12" s="3" t="s">
        <v>73</v>
      </c>
      <c r="E12" s="3" t="s">
        <v>86</v>
      </c>
      <c r="F12" s="50" t="s">
        <v>82</v>
      </c>
      <c r="G12" s="3" t="s">
        <v>59</v>
      </c>
      <c r="H12" s="3" t="s">
        <v>85</v>
      </c>
      <c r="I12" s="17"/>
      <c r="J12" s="19" t="s">
        <v>50</v>
      </c>
      <c r="K12" s="3" t="s">
        <v>50</v>
      </c>
      <c r="L12" s="4" t="s">
        <v>50</v>
      </c>
      <c r="M12" s="2" t="s">
        <v>50</v>
      </c>
      <c r="N12" s="3" t="s">
        <v>50</v>
      </c>
      <c r="O12" s="3" t="s">
        <v>50</v>
      </c>
      <c r="P12" s="3" t="s">
        <v>50</v>
      </c>
      <c r="Q12" s="21" t="s">
        <v>50</v>
      </c>
      <c r="R12" s="19">
        <f t="shared" si="0"/>
        <v>4</v>
      </c>
      <c r="S12" s="3">
        <f t="shared" si="1"/>
        <v>4</v>
      </c>
      <c r="T12" s="3">
        <f t="shared" si="2"/>
        <v>4</v>
      </c>
      <c r="U12" s="3">
        <f t="shared" si="3"/>
        <v>4</v>
      </c>
      <c r="V12" s="3">
        <f t="shared" si="4"/>
        <v>4</v>
      </c>
      <c r="W12" s="3">
        <f t="shared" si="5"/>
        <v>4</v>
      </c>
      <c r="X12" s="3">
        <f t="shared" si="6"/>
        <v>4</v>
      </c>
      <c r="Y12" s="21">
        <f t="shared" si="7"/>
        <v>4</v>
      </c>
      <c r="Z12" s="23">
        <f t="shared" si="13"/>
        <v>4</v>
      </c>
      <c r="AA12" s="24">
        <f t="shared" si="14"/>
        <v>4</v>
      </c>
      <c r="AB12" s="25">
        <f t="shared" si="8"/>
        <v>0.6</v>
      </c>
      <c r="AC12" s="26">
        <f t="shared" si="9"/>
        <v>0.4</v>
      </c>
      <c r="AD12" s="23">
        <f t="shared" si="10"/>
        <v>2.4</v>
      </c>
      <c r="AE12" s="24">
        <f t="shared" si="11"/>
        <v>1.6</v>
      </c>
      <c r="AF12" s="27">
        <f t="shared" si="12"/>
        <v>4</v>
      </c>
      <c r="AG12" s="32" t="s">
        <v>19</v>
      </c>
      <c r="AH12" s="30"/>
      <c r="AI12" s="15"/>
      <c r="AK12" s="12" t="s">
        <v>25</v>
      </c>
      <c r="AL12" s="12"/>
      <c r="AM12" s="12">
        <f>SUM(AM7:AM11)</f>
        <v>10</v>
      </c>
      <c r="AN12" s="60">
        <f t="shared" si="15"/>
        <v>1</v>
      </c>
      <c r="AP12" s="12"/>
      <c r="AQ12" s="12"/>
      <c r="AR12" s="61"/>
      <c r="AS12" s="67"/>
      <c r="AT12" s="63" t="s">
        <v>76</v>
      </c>
      <c r="AU12" s="63"/>
      <c r="AV12" s="63"/>
      <c r="AW12" s="63"/>
      <c r="AX12" s="64"/>
    </row>
    <row r="13" spans="1:50" x14ac:dyDescent="0.45">
      <c r="A13" s="2">
        <v>7</v>
      </c>
      <c r="B13" s="3">
        <v>123462</v>
      </c>
      <c r="C13" s="3" t="s">
        <v>36</v>
      </c>
      <c r="D13" s="3" t="s">
        <v>73</v>
      </c>
      <c r="E13" s="3" t="s">
        <v>86</v>
      </c>
      <c r="F13" s="50" t="s">
        <v>82</v>
      </c>
      <c r="G13" s="3" t="s">
        <v>59</v>
      </c>
      <c r="H13" s="3" t="s">
        <v>45</v>
      </c>
      <c r="I13" s="17"/>
      <c r="J13" s="19" t="s">
        <v>50</v>
      </c>
      <c r="K13" s="3" t="s">
        <v>50</v>
      </c>
      <c r="L13" s="4" t="s">
        <v>50</v>
      </c>
      <c r="M13" s="2" t="s">
        <v>50</v>
      </c>
      <c r="N13" s="3" t="s">
        <v>50</v>
      </c>
      <c r="O13" s="3" t="s">
        <v>50</v>
      </c>
      <c r="P13" s="3" t="s">
        <v>50</v>
      </c>
      <c r="Q13" s="21" t="s">
        <v>52</v>
      </c>
      <c r="R13" s="19">
        <f t="shared" si="0"/>
        <v>4</v>
      </c>
      <c r="S13" s="3">
        <f t="shared" si="1"/>
        <v>4</v>
      </c>
      <c r="T13" s="3">
        <f t="shared" si="2"/>
        <v>4</v>
      </c>
      <c r="U13" s="3">
        <f t="shared" si="3"/>
        <v>4</v>
      </c>
      <c r="V13" s="3">
        <f t="shared" si="4"/>
        <v>4</v>
      </c>
      <c r="W13" s="3">
        <f t="shared" si="5"/>
        <v>4</v>
      </c>
      <c r="X13" s="3">
        <f t="shared" si="6"/>
        <v>4</v>
      </c>
      <c r="Y13" s="21">
        <f t="shared" si="7"/>
        <v>3</v>
      </c>
      <c r="Z13" s="23">
        <f t="shared" si="13"/>
        <v>4</v>
      </c>
      <c r="AA13" s="24">
        <f t="shared" si="14"/>
        <v>3.8</v>
      </c>
      <c r="AB13" s="25">
        <f t="shared" si="8"/>
        <v>0.6</v>
      </c>
      <c r="AC13" s="26">
        <f t="shared" si="9"/>
        <v>0.4</v>
      </c>
      <c r="AD13" s="23">
        <f t="shared" si="10"/>
        <v>2.4</v>
      </c>
      <c r="AE13" s="24">
        <f t="shared" si="11"/>
        <v>1.52</v>
      </c>
      <c r="AF13" s="27">
        <f t="shared" si="12"/>
        <v>3.92</v>
      </c>
      <c r="AG13" s="32" t="s">
        <v>19</v>
      </c>
      <c r="AH13" s="30"/>
      <c r="AI13" s="15"/>
      <c r="AT13" s="63" t="s">
        <v>77</v>
      </c>
      <c r="AU13" s="63"/>
      <c r="AV13" s="63"/>
      <c r="AW13" s="63"/>
      <c r="AX13" s="64"/>
    </row>
    <row r="14" spans="1:50" x14ac:dyDescent="0.45">
      <c r="A14" s="2">
        <v>8</v>
      </c>
      <c r="B14" s="3">
        <v>123463</v>
      </c>
      <c r="C14" s="3" t="s">
        <v>37</v>
      </c>
      <c r="D14" s="3" t="s">
        <v>73</v>
      </c>
      <c r="E14" s="3" t="s">
        <v>86</v>
      </c>
      <c r="F14" s="50" t="s">
        <v>82</v>
      </c>
      <c r="G14" s="3" t="s">
        <v>59</v>
      </c>
      <c r="H14" s="3" t="s">
        <v>45</v>
      </c>
      <c r="I14" s="17"/>
      <c r="J14" s="19" t="s">
        <v>50</v>
      </c>
      <c r="K14" s="3" t="s">
        <v>50</v>
      </c>
      <c r="L14" s="4" t="s">
        <v>52</v>
      </c>
      <c r="M14" s="2" t="s">
        <v>50</v>
      </c>
      <c r="N14" s="3" t="s">
        <v>50</v>
      </c>
      <c r="O14" s="3" t="s">
        <v>50</v>
      </c>
      <c r="P14" s="3" t="s">
        <v>52</v>
      </c>
      <c r="Q14" s="21" t="s">
        <v>52</v>
      </c>
      <c r="R14" s="19">
        <f t="shared" si="0"/>
        <v>4</v>
      </c>
      <c r="S14" s="3">
        <f t="shared" si="1"/>
        <v>4</v>
      </c>
      <c r="T14" s="3">
        <f t="shared" si="2"/>
        <v>3</v>
      </c>
      <c r="U14" s="3">
        <f t="shared" si="3"/>
        <v>4</v>
      </c>
      <c r="V14" s="3">
        <f t="shared" si="4"/>
        <v>4</v>
      </c>
      <c r="W14" s="3">
        <f t="shared" si="5"/>
        <v>4</v>
      </c>
      <c r="X14" s="3">
        <f t="shared" si="6"/>
        <v>3</v>
      </c>
      <c r="Y14" s="21">
        <f t="shared" si="7"/>
        <v>3</v>
      </c>
      <c r="Z14" s="23">
        <f t="shared" si="13"/>
        <v>3.6666666666666665</v>
      </c>
      <c r="AA14" s="24">
        <f t="shared" si="14"/>
        <v>3.6</v>
      </c>
      <c r="AB14" s="25">
        <f t="shared" si="8"/>
        <v>0.6</v>
      </c>
      <c r="AC14" s="26">
        <f t="shared" si="9"/>
        <v>0.4</v>
      </c>
      <c r="AD14" s="23">
        <f t="shared" si="10"/>
        <v>2.1999999999999997</v>
      </c>
      <c r="AE14" s="24">
        <f t="shared" si="11"/>
        <v>1.4400000000000002</v>
      </c>
      <c r="AF14" s="27">
        <f t="shared" si="12"/>
        <v>3.6399999999999997</v>
      </c>
      <c r="AG14" s="32" t="s">
        <v>19</v>
      </c>
      <c r="AH14" s="30"/>
      <c r="AI14" s="15"/>
      <c r="AK14" s="8" t="s">
        <v>62</v>
      </c>
      <c r="AL14" s="8"/>
      <c r="AM14" s="8"/>
      <c r="AT14" s="63" t="s">
        <v>78</v>
      </c>
      <c r="AU14" s="63"/>
      <c r="AV14" s="63"/>
      <c r="AW14" s="63"/>
      <c r="AX14" s="64"/>
    </row>
    <row r="15" spans="1:50" x14ac:dyDescent="0.45">
      <c r="A15" s="2">
        <v>9</v>
      </c>
      <c r="B15" s="3">
        <v>123464</v>
      </c>
      <c r="C15" s="3" t="s">
        <v>38</v>
      </c>
      <c r="D15" s="3" t="s">
        <v>73</v>
      </c>
      <c r="E15" s="3" t="s">
        <v>86</v>
      </c>
      <c r="F15" s="50" t="s">
        <v>82</v>
      </c>
      <c r="G15" s="3" t="s">
        <v>59</v>
      </c>
      <c r="H15" s="3" t="s">
        <v>46</v>
      </c>
      <c r="I15" s="17"/>
      <c r="J15" s="19" t="s">
        <v>50</v>
      </c>
      <c r="K15" s="3" t="s">
        <v>52</v>
      </c>
      <c r="L15" s="4" t="s">
        <v>52</v>
      </c>
      <c r="M15" s="2" t="s">
        <v>52</v>
      </c>
      <c r="N15" s="3" t="s">
        <v>52</v>
      </c>
      <c r="O15" s="3" t="s">
        <v>52</v>
      </c>
      <c r="P15" s="3" t="s">
        <v>52</v>
      </c>
      <c r="Q15" s="21" t="s">
        <v>52</v>
      </c>
      <c r="R15" s="19">
        <f t="shared" si="0"/>
        <v>4</v>
      </c>
      <c r="S15" s="3">
        <f t="shared" si="1"/>
        <v>3</v>
      </c>
      <c r="T15" s="3">
        <f t="shared" si="2"/>
        <v>3</v>
      </c>
      <c r="U15" s="3">
        <f t="shared" si="3"/>
        <v>3</v>
      </c>
      <c r="V15" s="3">
        <f t="shared" si="4"/>
        <v>3</v>
      </c>
      <c r="W15" s="3">
        <f t="shared" si="5"/>
        <v>3</v>
      </c>
      <c r="X15" s="3">
        <f t="shared" si="6"/>
        <v>3</v>
      </c>
      <c r="Y15" s="21">
        <f t="shared" si="7"/>
        <v>3</v>
      </c>
      <c r="Z15" s="23">
        <f t="shared" si="13"/>
        <v>3.3333333333333335</v>
      </c>
      <c r="AA15" s="24">
        <f t="shared" si="14"/>
        <v>3</v>
      </c>
      <c r="AB15" s="25">
        <f t="shared" si="8"/>
        <v>0.6</v>
      </c>
      <c r="AC15" s="26">
        <f t="shared" si="9"/>
        <v>0.4</v>
      </c>
      <c r="AD15" s="23">
        <f t="shared" si="10"/>
        <v>2</v>
      </c>
      <c r="AE15" s="24">
        <f t="shared" si="11"/>
        <v>1.2000000000000002</v>
      </c>
      <c r="AF15" s="27">
        <f t="shared" si="12"/>
        <v>3.2</v>
      </c>
      <c r="AG15" s="32" t="s">
        <v>19</v>
      </c>
      <c r="AH15" s="30"/>
      <c r="AI15" s="15"/>
      <c r="AK15" s="11"/>
      <c r="AL15" s="12" t="s">
        <v>10</v>
      </c>
      <c r="AM15" s="12" t="s">
        <v>11</v>
      </c>
      <c r="AT15" s="63" t="s">
        <v>79</v>
      </c>
      <c r="AU15" s="63"/>
      <c r="AV15" s="63"/>
      <c r="AW15" s="63"/>
      <c r="AX15" s="64"/>
    </row>
    <row r="16" spans="1:50" x14ac:dyDescent="0.45">
      <c r="A16" s="2">
        <v>10</v>
      </c>
      <c r="B16" s="3">
        <v>123465</v>
      </c>
      <c r="C16" s="3" t="s">
        <v>39</v>
      </c>
      <c r="D16" s="3" t="s">
        <v>73</v>
      </c>
      <c r="E16" s="3" t="s">
        <v>86</v>
      </c>
      <c r="F16" s="50" t="s">
        <v>82</v>
      </c>
      <c r="G16" s="3" t="s">
        <v>59</v>
      </c>
      <c r="H16" s="3" t="s">
        <v>46</v>
      </c>
      <c r="I16" s="17"/>
      <c r="J16" s="19" t="s">
        <v>50</v>
      </c>
      <c r="K16" s="3" t="s">
        <v>52</v>
      </c>
      <c r="L16" s="4" t="s">
        <v>28</v>
      </c>
      <c r="M16" s="2" t="s">
        <v>52</v>
      </c>
      <c r="N16" s="3" t="s">
        <v>52</v>
      </c>
      <c r="O16" s="3" t="s">
        <v>52</v>
      </c>
      <c r="P16" s="3" t="s">
        <v>54</v>
      </c>
      <c r="Q16" s="21" t="s">
        <v>52</v>
      </c>
      <c r="R16" s="19">
        <f t="shared" si="0"/>
        <v>4</v>
      </c>
      <c r="S16" s="3">
        <f t="shared" si="1"/>
        <v>3</v>
      </c>
      <c r="T16" s="3">
        <f t="shared" si="2"/>
        <v>0</v>
      </c>
      <c r="U16" s="3">
        <f t="shared" si="3"/>
        <v>3</v>
      </c>
      <c r="V16" s="3">
        <f t="shared" si="4"/>
        <v>3</v>
      </c>
      <c r="W16" s="3">
        <f t="shared" si="5"/>
        <v>3</v>
      </c>
      <c r="X16" s="3">
        <f t="shared" si="6"/>
        <v>2</v>
      </c>
      <c r="Y16" s="21">
        <f t="shared" si="7"/>
        <v>3</v>
      </c>
      <c r="Z16" s="23">
        <f t="shared" si="13"/>
        <v>3.5</v>
      </c>
      <c r="AA16" s="24">
        <f t="shared" si="14"/>
        <v>2.8</v>
      </c>
      <c r="AB16" s="25">
        <f t="shared" si="8"/>
        <v>0.6</v>
      </c>
      <c r="AC16" s="26">
        <f t="shared" si="9"/>
        <v>0.4</v>
      </c>
      <c r="AD16" s="23">
        <f t="shared" si="10"/>
        <v>2.1</v>
      </c>
      <c r="AE16" s="24">
        <f t="shared" si="11"/>
        <v>1.1199999999999999</v>
      </c>
      <c r="AF16" s="27">
        <f t="shared" si="12"/>
        <v>3.2199999999999998</v>
      </c>
      <c r="AG16" s="32" t="s">
        <v>21</v>
      </c>
      <c r="AH16" s="30"/>
      <c r="AI16" s="15"/>
      <c r="AK16" s="11" t="s">
        <v>95</v>
      </c>
      <c r="AL16" s="13">
        <v>0.7</v>
      </c>
      <c r="AM16" s="13">
        <v>0.3</v>
      </c>
      <c r="AT16" s="65" t="s">
        <v>80</v>
      </c>
      <c r="AU16" s="65"/>
      <c r="AV16" s="65"/>
      <c r="AW16" s="65"/>
      <c r="AX16" s="66"/>
    </row>
    <row r="17" spans="1:45" x14ac:dyDescent="0.45">
      <c r="A17" s="2"/>
      <c r="B17" s="3"/>
      <c r="C17" s="3"/>
      <c r="D17" s="3"/>
      <c r="E17" s="3"/>
      <c r="F17" s="50"/>
      <c r="G17" s="3"/>
      <c r="H17" s="3"/>
      <c r="I17" s="17"/>
      <c r="J17" s="19"/>
      <c r="K17" s="3"/>
      <c r="L17" s="4"/>
      <c r="M17" s="2"/>
      <c r="N17" s="3"/>
      <c r="O17" s="3"/>
      <c r="P17" s="3"/>
      <c r="Q17" s="21"/>
      <c r="R17" s="19"/>
      <c r="S17" s="3"/>
      <c r="T17" s="3"/>
      <c r="U17" s="3"/>
      <c r="V17" s="3"/>
      <c r="W17" s="3"/>
      <c r="X17" s="3"/>
      <c r="Y17" s="21"/>
      <c r="Z17" s="19"/>
      <c r="AA17" s="21"/>
      <c r="AB17" s="19"/>
      <c r="AC17" s="21"/>
      <c r="AD17" s="19"/>
      <c r="AE17" s="21"/>
      <c r="AF17" s="28"/>
      <c r="AG17" s="28"/>
      <c r="AH17" s="30"/>
      <c r="AI17" s="15"/>
      <c r="AK17" s="11" t="s">
        <v>96</v>
      </c>
      <c r="AL17" s="13">
        <v>0.6</v>
      </c>
      <c r="AM17" s="13">
        <v>0.4</v>
      </c>
    </row>
    <row r="18" spans="1:45" x14ac:dyDescent="0.45">
      <c r="A18" s="2"/>
      <c r="B18" s="3"/>
      <c r="C18" s="3"/>
      <c r="D18" s="3"/>
      <c r="E18" s="3"/>
      <c r="F18" s="50"/>
      <c r="G18" s="3"/>
      <c r="H18" s="3"/>
      <c r="I18" s="17"/>
      <c r="J18" s="19"/>
      <c r="K18" s="3"/>
      <c r="L18" s="4"/>
      <c r="M18" s="2"/>
      <c r="N18" s="3"/>
      <c r="O18" s="3"/>
      <c r="P18" s="3"/>
      <c r="Q18" s="21"/>
      <c r="R18" s="19"/>
      <c r="S18" s="3"/>
      <c r="T18" s="3"/>
      <c r="U18" s="3"/>
      <c r="V18" s="3"/>
      <c r="W18" s="3"/>
      <c r="X18" s="3"/>
      <c r="Y18" s="21"/>
      <c r="Z18" s="19"/>
      <c r="AA18" s="21"/>
      <c r="AB18" s="19"/>
      <c r="AC18" s="21"/>
      <c r="AD18" s="19"/>
      <c r="AE18" s="21"/>
      <c r="AF18" s="28"/>
      <c r="AG18" s="28"/>
      <c r="AH18" s="30"/>
      <c r="AI18" s="15"/>
      <c r="AK18" s="11" t="s">
        <v>63</v>
      </c>
      <c r="AL18" s="13">
        <v>0.7</v>
      </c>
      <c r="AM18" s="13">
        <v>0.3</v>
      </c>
    </row>
    <row r="19" spans="1:45" x14ac:dyDescent="0.45">
      <c r="A19" s="2"/>
      <c r="B19" s="3"/>
      <c r="C19" s="3"/>
      <c r="D19" s="3"/>
      <c r="E19" s="3"/>
      <c r="F19" s="50"/>
      <c r="G19" s="3"/>
      <c r="H19" s="3"/>
      <c r="I19" s="17"/>
      <c r="J19" s="19"/>
      <c r="K19" s="3"/>
      <c r="L19" s="4"/>
      <c r="M19" s="2"/>
      <c r="N19" s="3"/>
      <c r="O19" s="3"/>
      <c r="P19" s="3"/>
      <c r="Q19" s="21"/>
      <c r="R19" s="19"/>
      <c r="S19" s="3"/>
      <c r="T19" s="3"/>
      <c r="U19" s="3"/>
      <c r="V19" s="3"/>
      <c r="W19" s="3"/>
      <c r="X19" s="3"/>
      <c r="Y19" s="21"/>
      <c r="Z19" s="19"/>
      <c r="AA19" s="21"/>
      <c r="AB19" s="19"/>
      <c r="AC19" s="21"/>
      <c r="AD19" s="19"/>
      <c r="AE19" s="21"/>
      <c r="AF19" s="28"/>
      <c r="AG19" s="28"/>
      <c r="AH19" s="30"/>
      <c r="AI19" s="15"/>
      <c r="AK19" s="11" t="s">
        <v>97</v>
      </c>
      <c r="AL19" s="13">
        <v>0.6</v>
      </c>
      <c r="AM19" s="13">
        <v>0.4</v>
      </c>
    </row>
    <row r="20" spans="1:45" x14ac:dyDescent="0.45">
      <c r="A20" s="2"/>
      <c r="B20" s="3"/>
      <c r="C20" s="3"/>
      <c r="D20" s="3"/>
      <c r="E20" s="3"/>
      <c r="F20" s="50"/>
      <c r="G20" s="3"/>
      <c r="H20" s="3"/>
      <c r="I20" s="17"/>
      <c r="J20" s="19"/>
      <c r="K20" s="3"/>
      <c r="L20" s="4"/>
      <c r="M20" s="2"/>
      <c r="N20" s="3"/>
      <c r="O20" s="3"/>
      <c r="P20" s="3"/>
      <c r="Q20" s="21"/>
      <c r="R20" s="19"/>
      <c r="S20" s="3"/>
      <c r="T20" s="3"/>
      <c r="U20" s="3"/>
      <c r="V20" s="3"/>
      <c r="W20" s="3"/>
      <c r="X20" s="3"/>
      <c r="Y20" s="21"/>
      <c r="Z20" s="19"/>
      <c r="AA20" s="21"/>
      <c r="AB20" s="19"/>
      <c r="AC20" s="21"/>
      <c r="AD20" s="19"/>
      <c r="AE20" s="21"/>
      <c r="AF20" s="28"/>
      <c r="AG20" s="28"/>
      <c r="AH20" s="30"/>
      <c r="AI20" s="15"/>
      <c r="AK20"/>
      <c r="AL20"/>
      <c r="AM20"/>
    </row>
    <row r="21" spans="1:45" x14ac:dyDescent="0.45">
      <c r="A21" s="2"/>
      <c r="B21" s="3"/>
      <c r="C21" s="3"/>
      <c r="D21" s="3"/>
      <c r="E21" s="3"/>
      <c r="F21" s="50"/>
      <c r="G21" s="3"/>
      <c r="H21" s="3"/>
      <c r="I21" s="17"/>
      <c r="J21" s="19"/>
      <c r="K21" s="3"/>
      <c r="L21" s="4"/>
      <c r="M21" s="2"/>
      <c r="N21" s="3"/>
      <c r="O21" s="3"/>
      <c r="P21" s="3"/>
      <c r="Q21" s="21"/>
      <c r="R21" s="19"/>
      <c r="S21" s="3"/>
      <c r="T21" s="3"/>
      <c r="U21" s="3"/>
      <c r="V21" s="3"/>
      <c r="W21" s="3"/>
      <c r="X21" s="3"/>
      <c r="Y21" s="21"/>
      <c r="Z21" s="19"/>
      <c r="AA21" s="21"/>
      <c r="AB21" s="19"/>
      <c r="AC21" s="21"/>
      <c r="AD21" s="19"/>
      <c r="AE21" s="21"/>
      <c r="AF21" s="28"/>
      <c r="AG21" s="28"/>
      <c r="AH21" s="30"/>
      <c r="AI21" s="15"/>
      <c r="AK21"/>
      <c r="AL21"/>
      <c r="AM21"/>
    </row>
    <row r="22" spans="1:45" x14ac:dyDescent="0.45">
      <c r="A22" s="2"/>
      <c r="B22" s="3"/>
      <c r="C22" s="3"/>
      <c r="D22" s="3"/>
      <c r="E22" s="3"/>
      <c r="F22" s="50"/>
      <c r="G22" s="3"/>
      <c r="H22" s="3"/>
      <c r="I22" s="17"/>
      <c r="J22" s="19"/>
      <c r="K22" s="3"/>
      <c r="L22" s="4"/>
      <c r="M22" s="2"/>
      <c r="N22" s="3"/>
      <c r="O22" s="3"/>
      <c r="P22" s="3"/>
      <c r="Q22" s="21"/>
      <c r="R22" s="19"/>
      <c r="S22" s="3"/>
      <c r="T22" s="3"/>
      <c r="U22" s="3"/>
      <c r="V22" s="3"/>
      <c r="W22" s="3"/>
      <c r="X22" s="3"/>
      <c r="Y22" s="21"/>
      <c r="Z22" s="19"/>
      <c r="AA22" s="21"/>
      <c r="AB22" s="19"/>
      <c r="AC22" s="21"/>
      <c r="AD22" s="19"/>
      <c r="AE22" s="21"/>
      <c r="AF22" s="28"/>
      <c r="AG22" s="28"/>
      <c r="AH22" s="30"/>
      <c r="AI22" s="15"/>
    </row>
    <row r="23" spans="1:45" x14ac:dyDescent="0.45">
      <c r="A23" s="2"/>
      <c r="B23" s="3"/>
      <c r="C23" s="3"/>
      <c r="D23" s="3"/>
      <c r="E23" s="3"/>
      <c r="F23" s="50"/>
      <c r="G23" s="3"/>
      <c r="H23" s="3"/>
      <c r="I23" s="17"/>
      <c r="J23" s="19"/>
      <c r="K23" s="3"/>
      <c r="L23" s="4"/>
      <c r="M23" s="2"/>
      <c r="N23" s="3"/>
      <c r="O23" s="3"/>
      <c r="P23" s="3"/>
      <c r="Q23" s="21"/>
      <c r="R23" s="19"/>
      <c r="S23" s="3"/>
      <c r="T23" s="3"/>
      <c r="U23" s="3"/>
      <c r="V23" s="3"/>
      <c r="W23" s="3"/>
      <c r="X23" s="3"/>
      <c r="Y23" s="21"/>
      <c r="Z23" s="19"/>
      <c r="AA23" s="21"/>
      <c r="AB23" s="19"/>
      <c r="AC23" s="21"/>
      <c r="AD23" s="19"/>
      <c r="AE23" s="21"/>
      <c r="AF23" s="28"/>
      <c r="AG23" s="28"/>
      <c r="AH23" s="30"/>
      <c r="AI23" s="15"/>
    </row>
    <row r="24" spans="1:45" x14ac:dyDescent="0.45">
      <c r="A24" s="2"/>
      <c r="B24" s="3"/>
      <c r="C24" s="3"/>
      <c r="D24" s="3"/>
      <c r="E24" s="3"/>
      <c r="F24" s="50"/>
      <c r="G24" s="3"/>
      <c r="H24" s="3"/>
      <c r="I24" s="17"/>
      <c r="J24" s="19"/>
      <c r="K24" s="3"/>
      <c r="L24" s="4"/>
      <c r="M24" s="2"/>
      <c r="N24" s="3"/>
      <c r="O24" s="3"/>
      <c r="P24" s="3"/>
      <c r="Q24" s="21"/>
      <c r="R24" s="19"/>
      <c r="S24" s="3"/>
      <c r="T24" s="3"/>
      <c r="U24" s="3"/>
      <c r="V24" s="3"/>
      <c r="W24" s="3"/>
      <c r="X24" s="3"/>
      <c r="Y24" s="21"/>
      <c r="Z24" s="19"/>
      <c r="AA24" s="21"/>
      <c r="AB24" s="19"/>
      <c r="AC24" s="21"/>
      <c r="AD24" s="19"/>
      <c r="AE24" s="21"/>
      <c r="AF24" s="28"/>
      <c r="AG24" s="28"/>
      <c r="AH24" s="30"/>
      <c r="AI24" s="15"/>
    </row>
    <row r="25" spans="1:45" x14ac:dyDescent="0.45">
      <c r="A25" s="2"/>
      <c r="B25" s="3"/>
      <c r="C25" s="3"/>
      <c r="D25" s="3"/>
      <c r="E25" s="3"/>
      <c r="F25" s="50"/>
      <c r="G25" s="3"/>
      <c r="H25" s="3"/>
      <c r="I25" s="17"/>
      <c r="J25" s="19"/>
      <c r="K25" s="3"/>
      <c r="L25" s="4"/>
      <c r="M25" s="2"/>
      <c r="N25" s="3"/>
      <c r="O25" s="3"/>
      <c r="P25" s="3"/>
      <c r="Q25" s="21"/>
      <c r="R25" s="19"/>
      <c r="S25" s="3"/>
      <c r="T25" s="3"/>
      <c r="U25" s="3"/>
      <c r="V25" s="3"/>
      <c r="W25" s="3"/>
      <c r="X25" s="3"/>
      <c r="Y25" s="21"/>
      <c r="Z25" s="19"/>
      <c r="AA25" s="21"/>
      <c r="AB25" s="19"/>
      <c r="AC25" s="21"/>
      <c r="AD25" s="19"/>
      <c r="AE25" s="21"/>
      <c r="AF25" s="28"/>
      <c r="AG25" s="28"/>
      <c r="AH25" s="30"/>
      <c r="AI25" s="15"/>
    </row>
    <row r="26" spans="1:45" x14ac:dyDescent="0.45">
      <c r="A26" s="2"/>
      <c r="B26" s="3"/>
      <c r="C26" s="3"/>
      <c r="D26" s="3"/>
      <c r="E26" s="3"/>
      <c r="F26" s="50"/>
      <c r="G26" s="3"/>
      <c r="H26" s="3"/>
      <c r="I26" s="17"/>
      <c r="J26" s="19"/>
      <c r="K26" s="3"/>
      <c r="L26" s="4"/>
      <c r="M26" s="2"/>
      <c r="N26" s="3"/>
      <c r="O26" s="3"/>
      <c r="P26" s="3"/>
      <c r="Q26" s="21"/>
      <c r="R26" s="19"/>
      <c r="S26" s="3"/>
      <c r="T26" s="3"/>
      <c r="U26" s="3"/>
      <c r="V26" s="3"/>
      <c r="W26" s="3"/>
      <c r="X26" s="3"/>
      <c r="Y26" s="21"/>
      <c r="Z26" s="19"/>
      <c r="AA26" s="21"/>
      <c r="AB26" s="19"/>
      <c r="AC26" s="21"/>
      <c r="AD26" s="19"/>
      <c r="AE26" s="21"/>
      <c r="AF26" s="28"/>
      <c r="AG26" s="28"/>
      <c r="AH26" s="30"/>
      <c r="AI26" s="15"/>
      <c r="AQ26" s="10"/>
      <c r="AR26" s="10"/>
      <c r="AS26" s="10"/>
    </row>
    <row r="27" spans="1:45" x14ac:dyDescent="0.45">
      <c r="A27" s="2"/>
      <c r="B27" s="3"/>
      <c r="C27" s="3"/>
      <c r="D27" s="3"/>
      <c r="E27" s="3"/>
      <c r="F27" s="50"/>
      <c r="G27" s="3"/>
      <c r="H27" s="3"/>
      <c r="I27" s="17"/>
      <c r="J27" s="19"/>
      <c r="K27" s="3"/>
      <c r="L27" s="4"/>
      <c r="M27" s="2"/>
      <c r="N27" s="3"/>
      <c r="O27" s="3"/>
      <c r="P27" s="3"/>
      <c r="Q27" s="21"/>
      <c r="R27" s="19"/>
      <c r="S27" s="3"/>
      <c r="T27" s="3"/>
      <c r="U27" s="3"/>
      <c r="V27" s="3"/>
      <c r="W27" s="3"/>
      <c r="X27" s="3"/>
      <c r="Y27" s="21"/>
      <c r="Z27" s="19"/>
      <c r="AA27" s="21"/>
      <c r="AB27" s="19"/>
      <c r="AC27" s="21"/>
      <c r="AD27" s="19"/>
      <c r="AE27" s="21"/>
      <c r="AF27" s="28"/>
      <c r="AG27" s="28"/>
      <c r="AH27" s="30"/>
      <c r="AI27" s="15"/>
      <c r="AQ27" s="10"/>
      <c r="AR27" s="10"/>
      <c r="AS27" s="10"/>
    </row>
    <row r="28" spans="1:45" x14ac:dyDescent="0.45">
      <c r="A28" s="2"/>
      <c r="B28" s="3"/>
      <c r="C28" s="3"/>
      <c r="D28" s="3"/>
      <c r="E28" s="3"/>
      <c r="F28" s="50"/>
      <c r="G28" s="3"/>
      <c r="H28" s="3"/>
      <c r="I28" s="17"/>
      <c r="J28" s="19"/>
      <c r="K28" s="3"/>
      <c r="L28" s="4"/>
      <c r="M28" s="2"/>
      <c r="N28" s="3"/>
      <c r="O28" s="3"/>
      <c r="P28" s="3"/>
      <c r="Q28" s="21"/>
      <c r="R28" s="19"/>
      <c r="S28" s="3"/>
      <c r="T28" s="3"/>
      <c r="U28" s="3"/>
      <c r="V28" s="3"/>
      <c r="W28" s="3"/>
      <c r="X28" s="3"/>
      <c r="Y28" s="21"/>
      <c r="Z28" s="19"/>
      <c r="AA28" s="21"/>
      <c r="AB28" s="19"/>
      <c r="AC28" s="21"/>
      <c r="AD28" s="19"/>
      <c r="AE28" s="21"/>
      <c r="AF28" s="28"/>
      <c r="AG28" s="28"/>
      <c r="AH28" s="30"/>
      <c r="AI28" s="15"/>
      <c r="AQ28" s="10"/>
      <c r="AR28" s="10"/>
      <c r="AS28" s="10"/>
    </row>
    <row r="29" spans="1:45" x14ac:dyDescent="0.45">
      <c r="A29" s="5"/>
      <c r="B29" s="6"/>
      <c r="C29" s="6"/>
      <c r="D29" s="6"/>
      <c r="E29" s="6"/>
      <c r="F29" s="51"/>
      <c r="G29" s="6"/>
      <c r="H29" s="6"/>
      <c r="I29" s="18"/>
      <c r="J29" s="20"/>
      <c r="K29" s="6"/>
      <c r="L29" s="7"/>
      <c r="M29" s="5"/>
      <c r="N29" s="6"/>
      <c r="O29" s="6"/>
      <c r="P29" s="6"/>
      <c r="Q29" s="22"/>
      <c r="R29" s="20"/>
      <c r="S29" s="6"/>
      <c r="T29" s="6"/>
      <c r="U29" s="6"/>
      <c r="V29" s="6"/>
      <c r="W29" s="6"/>
      <c r="X29" s="6"/>
      <c r="Y29" s="22"/>
      <c r="Z29" s="20"/>
      <c r="AA29" s="22"/>
      <c r="AB29" s="20"/>
      <c r="AC29" s="22"/>
      <c r="AD29" s="20"/>
      <c r="AE29" s="22"/>
      <c r="AF29" s="29"/>
      <c r="AG29" s="29"/>
      <c r="AH29" s="31"/>
      <c r="AI29" s="16"/>
      <c r="AQ29" s="10"/>
      <c r="AR29" s="10"/>
      <c r="AS29" s="10"/>
    </row>
  </sheetData>
  <sortState ref="B7:AF16">
    <sortCondition descending="1" ref="AF7:AF16"/>
  </sortState>
  <mergeCells count="12">
    <mergeCell ref="A1:E1"/>
    <mergeCell ref="AF5:AF6"/>
    <mergeCell ref="AG5:AG6"/>
    <mergeCell ref="AH5:AH6"/>
    <mergeCell ref="AI5:AI6"/>
    <mergeCell ref="A5:I5"/>
    <mergeCell ref="J5:L5"/>
    <mergeCell ref="M5:Q5"/>
    <mergeCell ref="R5:Y5"/>
    <mergeCell ref="Z5:AA5"/>
    <mergeCell ref="AB5:AC5"/>
    <mergeCell ref="AD5:AE5"/>
  </mergeCells>
  <phoneticPr fontId="1"/>
  <dataValidations count="7">
    <dataValidation type="list" allowBlank="1" showInputMessage="1" showErrorMessage="1" sqref="E17:E52 D7:D52">
      <formula1>$AT$6:$AT$16</formula1>
    </dataValidation>
    <dataValidation type="list" allowBlank="1" showInputMessage="1" showErrorMessage="1" sqref="H7:H16">
      <formula1>$AX$6:$AX$8</formula1>
    </dataValidation>
    <dataValidation type="list" allowBlank="1" showInputMessage="1" showErrorMessage="1" sqref="J7:Q16">
      <formula1>$AP$6:$AP$11</formula1>
    </dataValidation>
    <dataValidation type="list" allowBlank="1" showInputMessage="1" showErrorMessage="1" sqref="F7:F16">
      <formula1>$AU$6:$AU$10</formula1>
    </dataValidation>
    <dataValidation type="list" allowBlank="1" showInputMessage="1" showErrorMessage="1" sqref="G7:G16">
      <formula1>$AV$6:$AV$7</formula1>
    </dataValidation>
    <dataValidation type="list" allowBlank="1" showInputMessage="1" showErrorMessage="1" sqref="E7:E16">
      <formula1>$AW$6:$AW$8</formula1>
    </dataValidation>
    <dataValidation type="list" allowBlank="1" showInputMessage="1" showErrorMessage="1" sqref="AG7:AG16">
      <formula1>$AR$6:$AR$10</formula1>
    </dataValidation>
  </dataValidations>
  <pageMargins left="0.23622047244094491" right="0.23622047244094491" top="0.74803149606299213" bottom="0.74803149606299213" header="0.31496062992125984" footer="0.31496062992125984"/>
  <pageSetup paperSize="8" scale="59" orientation="landscape" r:id="rId1"/>
  <headerFooter>
    <oddFooter>&amp;L&amp;"メイリオ,レギュラー"&amp;K00-049©Growthen Partner Inc. All rights reserved. &amp;R&amp;"メイリオ,レギュラー"&amp;K00-049ご不明な点は、info@growthen.co.jp まで</oddFooter>
  </headerFooter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株式会社グローセンパートナー</dc:creator>
  <cp:lastModifiedBy/>
  <dcterms:created xsi:type="dcterms:W3CDTF">2006-09-16T00:00:00Z</dcterms:created>
  <dcterms:modified xsi:type="dcterms:W3CDTF">2017-05-12T05:02:39Z</dcterms:modified>
</cp:coreProperties>
</file>