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kyoko\Dropbox\10_Growthen\★Web（HP＆日本の人事部）\HP資料ダウンロード\人事\元ファイル\"/>
    </mc:Choice>
  </mc:AlternateContent>
  <xr:revisionPtr revIDLastSave="0" documentId="13_ncr:1_{BD5D7DE7-2B4C-401E-9C51-3C48E684EEE7}" xr6:coauthVersionLast="45" xr6:coauthVersionMax="45" xr10:uidLastSave="{00000000-0000-0000-0000-000000000000}"/>
  <bookViews>
    <workbookView xWindow="-108" yWindow="-108" windowWidth="23256" windowHeight="14016" xr2:uid="{00000000-000D-0000-FFFF-FFFF00000000}"/>
  </bookViews>
  <sheets>
    <sheet name="人員構成" sheetId="5" r:id="rId1"/>
  </sheets>
  <definedNames>
    <definedName name="_xlnm.Print_Area" localSheetId="0">人員構成!$B$1:$N$41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8" i="5" l="1"/>
  <c r="D27" i="5" s="1"/>
  <c r="G27" i="5"/>
  <c r="F27" i="5"/>
  <c r="G26" i="5"/>
  <c r="G28" i="5" s="1"/>
  <c r="F26" i="5"/>
  <c r="G25" i="5"/>
  <c r="J25" i="5" s="1"/>
  <c r="F25" i="5"/>
  <c r="J24" i="5"/>
  <c r="G24" i="5"/>
  <c r="F24" i="5"/>
  <c r="D24" i="5"/>
  <c r="K19" i="5"/>
  <c r="L18" i="5" s="1"/>
  <c r="G19" i="5"/>
  <c r="H17" i="5" s="1"/>
  <c r="C19" i="5"/>
  <c r="J33" i="5" s="1"/>
  <c r="N18" i="5"/>
  <c r="J18" i="5"/>
  <c r="H18" i="5"/>
  <c r="F18" i="5"/>
  <c r="N17" i="5"/>
  <c r="L17" i="5"/>
  <c r="J17" i="5"/>
  <c r="F17" i="5"/>
  <c r="D17" i="5"/>
  <c r="N16" i="5"/>
  <c r="J16" i="5"/>
  <c r="H16" i="5"/>
  <c r="F16" i="5"/>
  <c r="N15" i="5"/>
  <c r="L15" i="5"/>
  <c r="J15" i="5"/>
  <c r="J19" i="5" s="1"/>
  <c r="I19" i="5" s="1"/>
  <c r="F15" i="5"/>
  <c r="F19" i="5" s="1"/>
  <c r="E19" i="5" s="1"/>
  <c r="D15" i="5"/>
  <c r="G10" i="5"/>
  <c r="H9" i="5" s="1"/>
  <c r="C10" i="5"/>
  <c r="D8" i="5" s="1"/>
  <c r="K9" i="5"/>
  <c r="N9" i="5" s="1"/>
  <c r="J9" i="5"/>
  <c r="F9" i="5"/>
  <c r="N8" i="5"/>
  <c r="N10" i="5" s="1"/>
  <c r="K8" i="5"/>
  <c r="K10" i="5" s="1"/>
  <c r="L8" i="5" s="1"/>
  <c r="J8" i="5"/>
  <c r="J10" i="5" s="1"/>
  <c r="H8" i="5"/>
  <c r="H10" i="5" s="1"/>
  <c r="F8" i="5"/>
  <c r="F10" i="5" s="1"/>
  <c r="E10" i="5" s="1"/>
  <c r="F28" i="5" l="1"/>
  <c r="E28" i="5" s="1"/>
  <c r="H27" i="5"/>
  <c r="I10" i="5"/>
  <c r="J27" i="5"/>
  <c r="N19" i="5"/>
  <c r="M19" i="5" s="1"/>
  <c r="M10" i="5"/>
  <c r="H24" i="5"/>
  <c r="H25" i="5"/>
  <c r="H28" i="5"/>
  <c r="C33" i="5"/>
  <c r="D19" i="5"/>
  <c r="H19" i="5"/>
  <c r="L19" i="5"/>
  <c r="D25" i="5"/>
  <c r="H26" i="5"/>
  <c r="D28" i="5"/>
  <c r="L33" i="5"/>
  <c r="K33" i="5"/>
  <c r="N33" i="5" s="1"/>
  <c r="D9" i="5"/>
  <c r="D10" i="5" s="1"/>
  <c r="L9" i="5"/>
  <c r="L10" i="5" s="1"/>
  <c r="H15" i="5"/>
  <c r="D16" i="5"/>
  <c r="L16" i="5"/>
  <c r="D18" i="5"/>
  <c r="D26" i="5"/>
  <c r="J26" i="5"/>
  <c r="J28" i="5" s="1"/>
  <c r="M33" i="5"/>
  <c r="D39" i="5" s="1"/>
  <c r="D38" i="5"/>
  <c r="I28" i="5" l="1"/>
  <c r="F33" i="5"/>
  <c r="E33" i="5" l="1"/>
  <c r="D37" i="5" s="1"/>
  <c r="D36" i="5"/>
</calcChain>
</file>

<file path=xl/sharedStrings.xml><?xml version="1.0" encoding="utf-8"?>
<sst xmlns="http://schemas.openxmlformats.org/spreadsheetml/2006/main" count="86" uniqueCount="40">
  <si>
    <t>営業職</t>
    <rPh sb="0" eb="2">
      <t>エイギョウ</t>
    </rPh>
    <rPh sb="2" eb="3">
      <t>ショク</t>
    </rPh>
    <phoneticPr fontId="2"/>
  </si>
  <si>
    <t>生産職</t>
    <rPh sb="0" eb="2">
      <t>セイサン</t>
    </rPh>
    <rPh sb="2" eb="3">
      <t>ショク</t>
    </rPh>
    <phoneticPr fontId="2"/>
  </si>
  <si>
    <t>スタッフ職</t>
    <rPh sb="4" eb="5">
      <t>ショク</t>
    </rPh>
    <phoneticPr fontId="2"/>
  </si>
  <si>
    <t>人数</t>
    <rPh sb="0" eb="2">
      <t>ニンズウ</t>
    </rPh>
    <phoneticPr fontId="2"/>
  </si>
  <si>
    <t>構成比</t>
    <rPh sb="0" eb="3">
      <t>コウセイヒ</t>
    </rPh>
    <phoneticPr fontId="2"/>
  </si>
  <si>
    <t>年収</t>
    <rPh sb="0" eb="2">
      <t>ネンシュウ</t>
    </rPh>
    <phoneticPr fontId="2"/>
  </si>
  <si>
    <t>人件費</t>
    <rPh sb="0" eb="3">
      <t>ジンケンヒ</t>
    </rPh>
    <phoneticPr fontId="2"/>
  </si>
  <si>
    <t>【一般職（営業・研究開発・生産職）】</t>
    <rPh sb="1" eb="3">
      <t>イッパン</t>
    </rPh>
    <rPh sb="3" eb="4">
      <t>ショク</t>
    </rPh>
    <rPh sb="5" eb="7">
      <t>エイギョウ</t>
    </rPh>
    <rPh sb="8" eb="10">
      <t>ケンキュウ</t>
    </rPh>
    <rPh sb="10" eb="12">
      <t>カイハツ</t>
    </rPh>
    <rPh sb="13" eb="15">
      <t>セイサン</t>
    </rPh>
    <rPh sb="15" eb="16">
      <t>ショク</t>
    </rPh>
    <phoneticPr fontId="2"/>
  </si>
  <si>
    <t>合計・平均</t>
    <rPh sb="0" eb="2">
      <t>ゴウケイ</t>
    </rPh>
    <rPh sb="3" eb="5">
      <t>ヘイキン</t>
    </rPh>
    <phoneticPr fontId="2"/>
  </si>
  <si>
    <t>【管理職】</t>
    <rPh sb="1" eb="3">
      <t>カンリ</t>
    </rPh>
    <rPh sb="3" eb="4">
      <t>ショク</t>
    </rPh>
    <phoneticPr fontId="2"/>
  </si>
  <si>
    <t>管理職合計</t>
    <rPh sb="0" eb="2">
      <t>カンリ</t>
    </rPh>
    <rPh sb="2" eb="3">
      <t>ショク</t>
    </rPh>
    <rPh sb="3" eb="5">
      <t>ゴウケイ</t>
    </rPh>
    <phoneticPr fontId="2"/>
  </si>
  <si>
    <t>マネジメントコース</t>
    <phoneticPr fontId="2"/>
  </si>
  <si>
    <t>スペシャリストコース</t>
    <phoneticPr fontId="2"/>
  </si>
  <si>
    <t>開発職</t>
    <rPh sb="0" eb="2">
      <t>カイハツ</t>
    </rPh>
    <rPh sb="2" eb="3">
      <t>ショク</t>
    </rPh>
    <phoneticPr fontId="2"/>
  </si>
  <si>
    <t>一般社員合計</t>
    <rPh sb="0" eb="2">
      <t>イッパン</t>
    </rPh>
    <rPh sb="2" eb="4">
      <t>シャイン</t>
    </rPh>
    <rPh sb="4" eb="6">
      <t>ゴウケイ</t>
    </rPh>
    <phoneticPr fontId="2"/>
  </si>
  <si>
    <t>【総合計】</t>
    <rPh sb="1" eb="2">
      <t>ソウ</t>
    </rPh>
    <rPh sb="2" eb="4">
      <t>ゴウケイ</t>
    </rPh>
    <phoneticPr fontId="2"/>
  </si>
  <si>
    <t>全社員</t>
    <rPh sb="0" eb="3">
      <t>ゼンシャイン</t>
    </rPh>
    <phoneticPr fontId="2"/>
  </si>
  <si>
    <t>職種別人員構成</t>
    <rPh sb="0" eb="3">
      <t>ショクシュベツ</t>
    </rPh>
    <rPh sb="3" eb="5">
      <t>ジンイン</t>
    </rPh>
    <rPh sb="5" eb="7">
      <t>コウセイ</t>
    </rPh>
    <phoneticPr fontId="2"/>
  </si>
  <si>
    <t>【職種別人員構成】</t>
    <rPh sb="1" eb="3">
      <t>ショクシュ</t>
    </rPh>
    <rPh sb="3" eb="4">
      <t>ベツ</t>
    </rPh>
    <rPh sb="4" eb="6">
      <t>ジンイン</t>
    </rPh>
    <rPh sb="6" eb="8">
      <t>コウセイ</t>
    </rPh>
    <phoneticPr fontId="2"/>
  </si>
  <si>
    <t>総額人件費</t>
    <rPh sb="0" eb="2">
      <t>ソウガク</t>
    </rPh>
    <rPh sb="2" eb="5">
      <t>ジンケンヒ</t>
    </rPh>
    <phoneticPr fontId="2"/>
  </si>
  <si>
    <t>一人当たり人件費</t>
    <rPh sb="0" eb="2">
      <t>ヒトリ</t>
    </rPh>
    <rPh sb="2" eb="3">
      <t>ア</t>
    </rPh>
    <rPh sb="5" eb="8">
      <t>ジンケンヒ</t>
    </rPh>
    <phoneticPr fontId="2"/>
  </si>
  <si>
    <t>管理職比率</t>
    <rPh sb="0" eb="2">
      <t>カンリ</t>
    </rPh>
    <rPh sb="2" eb="3">
      <t>ショク</t>
    </rPh>
    <rPh sb="3" eb="5">
      <t>ヒリツ</t>
    </rPh>
    <phoneticPr fontId="2"/>
  </si>
  <si>
    <t>間接部門比率</t>
    <rPh sb="0" eb="2">
      <t>カンセツ</t>
    </rPh>
    <rPh sb="2" eb="4">
      <t>ブモン</t>
    </rPh>
    <rPh sb="4" eb="6">
      <t>ヒリツ</t>
    </rPh>
    <phoneticPr fontId="2"/>
  </si>
  <si>
    <t>【一般職（スタッフ職）】</t>
    <rPh sb="1" eb="3">
      <t>イッパン</t>
    </rPh>
    <rPh sb="3" eb="4">
      <t>ショク</t>
    </rPh>
    <rPh sb="9" eb="10">
      <t>ショク</t>
    </rPh>
    <phoneticPr fontId="2"/>
  </si>
  <si>
    <t>人員構成（一般）</t>
    <rPh sb="0" eb="2">
      <t>ジンイン</t>
    </rPh>
    <rPh sb="2" eb="4">
      <t>コウセイ</t>
    </rPh>
    <rPh sb="5" eb="7">
      <t>イッパン</t>
    </rPh>
    <phoneticPr fontId="2"/>
  </si>
  <si>
    <t>職種</t>
    <rPh sb="0" eb="2">
      <t>ショクシュ</t>
    </rPh>
    <phoneticPr fontId="2"/>
  </si>
  <si>
    <t>合計</t>
    <rPh sb="0" eb="2">
      <t>ゴウケイ</t>
    </rPh>
    <phoneticPr fontId="2"/>
  </si>
  <si>
    <t>【単位：人・％・百万円】</t>
    <rPh sb="1" eb="3">
      <t>タンイ</t>
    </rPh>
    <rPh sb="4" eb="5">
      <t>ニン</t>
    </rPh>
    <rPh sb="8" eb="11">
      <t>ヒャクマンエン</t>
    </rPh>
    <phoneticPr fontId="2"/>
  </si>
  <si>
    <t>【単位：人・％・百万円】</t>
    <rPh sb="1" eb="3">
      <t>タンイ</t>
    </rPh>
    <rPh sb="4" eb="5">
      <t>ニン</t>
    </rPh>
    <rPh sb="8" eb="9">
      <t>ヒャク</t>
    </rPh>
    <rPh sb="9" eb="11">
      <t>マンエン</t>
    </rPh>
    <phoneticPr fontId="2"/>
  </si>
  <si>
    <t>【管理指標】</t>
    <rPh sb="1" eb="3">
      <t>カンリ</t>
    </rPh>
    <rPh sb="3" eb="5">
      <t>シヒョウ</t>
    </rPh>
    <phoneticPr fontId="2"/>
  </si>
  <si>
    <t>百万円</t>
    <rPh sb="0" eb="1">
      <t>ヒャク</t>
    </rPh>
    <rPh sb="1" eb="3">
      <t>マンエン</t>
    </rPh>
    <phoneticPr fontId="2"/>
  </si>
  <si>
    <t>６等級</t>
    <phoneticPr fontId="2"/>
  </si>
  <si>
    <t>５等級</t>
    <phoneticPr fontId="2"/>
  </si>
  <si>
    <t>４等級</t>
    <phoneticPr fontId="2"/>
  </si>
  <si>
    <t>３等級</t>
    <phoneticPr fontId="2"/>
  </si>
  <si>
    <t>２等級</t>
    <phoneticPr fontId="2"/>
  </si>
  <si>
    <t>１等級</t>
    <phoneticPr fontId="2"/>
  </si>
  <si>
    <t>職種別・等級別人員管理表</t>
    <rPh sb="0" eb="3">
      <t>ショクシュベツ</t>
    </rPh>
    <rPh sb="6" eb="7">
      <t>ベツ</t>
    </rPh>
    <rPh sb="7" eb="9">
      <t>ジンイン</t>
    </rPh>
    <rPh sb="9" eb="11">
      <t>カンリ</t>
    </rPh>
    <rPh sb="11" eb="12">
      <t>ヒョウ</t>
    </rPh>
    <phoneticPr fontId="2"/>
  </si>
  <si>
    <t xml:space="preserve">©Growthen Partner Inc. All rights reserved. 
</t>
    <phoneticPr fontId="2"/>
  </si>
  <si>
    <t>ご不明な点は、info@growthen.co.jp までお問い合わせください。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</si>
</sst>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.0;[Red]\-#,##0.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sz val="12"/>
      <name val="メイリオ"/>
      <family val="3"/>
      <charset val="128"/>
    </font>
    <font>
      <sz val="11"/>
      <color indexed="55"/>
      <name val="メイリオ"/>
      <family val="3"/>
      <charset val="128"/>
    </font>
    <font>
      <sz val="11"/>
      <color theme="0" tint="-0.34998626667073579"/>
      <name val="メイリオ"/>
      <family val="3"/>
      <charset val="128"/>
    </font>
    <font>
      <sz val="16"/>
      <color theme="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176" fontId="3" fillId="0" borderId="1" xfId="1" applyNumberFormat="1" applyFont="1" applyBorder="1">
      <alignment vertical="center"/>
    </xf>
    <xf numFmtId="177" fontId="3" fillId="0" borderId="1" xfId="2" applyNumberFormat="1" applyFont="1" applyBorder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2" xfId="0" applyFont="1" applyBorder="1">
      <alignment vertical="center"/>
    </xf>
    <xf numFmtId="0" fontId="3" fillId="0" borderId="4" xfId="0" applyFont="1" applyBorder="1">
      <alignment vertical="center"/>
    </xf>
    <xf numFmtId="177" fontId="3" fillId="0" borderId="2" xfId="0" applyNumberFormat="1" applyFont="1" applyBorder="1">
      <alignment vertical="center"/>
    </xf>
    <xf numFmtId="176" fontId="3" fillId="0" borderId="2" xfId="1" applyNumberFormat="1" applyFont="1" applyBorder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3" fillId="0" borderId="4" xfId="0" applyFont="1" applyFill="1" applyBorder="1">
      <alignment vertical="center"/>
    </xf>
    <xf numFmtId="176" fontId="3" fillId="0" borderId="1" xfId="1" applyNumberFormat="1" applyFont="1" applyFill="1" applyBorder="1">
      <alignment vertical="center"/>
    </xf>
    <xf numFmtId="177" fontId="3" fillId="0" borderId="1" xfId="2" applyNumberFormat="1" applyFont="1" applyFill="1" applyBorder="1">
      <alignment vertical="center"/>
    </xf>
    <xf numFmtId="0" fontId="3" fillId="0" borderId="1" xfId="0" applyFont="1" applyFill="1" applyBorder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right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C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80808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C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80808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ECB99-F5B1-4756-88AA-B1EA3BEF348A}">
  <sheetPr>
    <pageSetUpPr fitToPage="1"/>
  </sheetPr>
  <dimension ref="B1:N41"/>
  <sheetViews>
    <sheetView showGridLines="0" tabSelected="1" zoomScale="70" zoomScaleNormal="70" workbookViewId="0">
      <selection activeCell="Q20" sqref="Q20"/>
    </sheetView>
  </sheetViews>
  <sheetFormatPr defaultColWidth="9" defaultRowHeight="17.399999999999999" x14ac:dyDescent="0.2"/>
  <cols>
    <col min="1" max="1" width="2.33203125" style="1" customWidth="1"/>
    <col min="2" max="2" width="11.88671875" style="1" customWidth="1"/>
    <col min="3" max="3" width="7.77734375" style="1" customWidth="1"/>
    <col min="4" max="4" width="8.77734375" style="1" bestFit="1" customWidth="1"/>
    <col min="5" max="5" width="7.77734375" style="1" customWidth="1"/>
    <col min="6" max="6" width="10.5546875" style="1" customWidth="1"/>
    <col min="7" max="7" width="7.77734375" style="1" customWidth="1"/>
    <col min="8" max="8" width="12.33203125" style="1" customWidth="1"/>
    <col min="9" max="11" width="7.77734375" style="1" customWidth="1"/>
    <col min="12" max="12" width="12.33203125" style="1" customWidth="1"/>
    <col min="13" max="13" width="12" style="1" customWidth="1"/>
    <col min="14" max="14" width="9.33203125" style="1" customWidth="1"/>
    <col min="15" max="15" width="2.21875" style="1" customWidth="1"/>
    <col min="16" max="25" width="7.77734375" style="1" customWidth="1"/>
    <col min="26" max="16384" width="9" style="1"/>
  </cols>
  <sheetData>
    <row r="1" spans="2:14" ht="8.25" customHeight="1" thickBot="1" x14ac:dyDescent="0.25"/>
    <row r="2" spans="2:14" ht="15.45" customHeight="1" thickTop="1" x14ac:dyDescent="0.2">
      <c r="B2" s="27" t="s">
        <v>37</v>
      </c>
      <c r="C2" s="28"/>
      <c r="D2" s="28"/>
      <c r="E2" s="28"/>
      <c r="F2" s="29"/>
    </row>
    <row r="3" spans="2:14" ht="15.45" customHeight="1" thickBot="1" x14ac:dyDescent="0.25">
      <c r="B3" s="30"/>
      <c r="C3" s="31"/>
      <c r="D3" s="31"/>
      <c r="E3" s="31"/>
      <c r="F3" s="32"/>
      <c r="N3" s="2"/>
    </row>
    <row r="4" spans="2:14" ht="18" thickTop="1" x14ac:dyDescent="0.2"/>
    <row r="5" spans="2:14" ht="19.2" x14ac:dyDescent="0.2">
      <c r="B5" s="3" t="s">
        <v>9</v>
      </c>
      <c r="N5" s="2" t="s">
        <v>27</v>
      </c>
    </row>
    <row r="6" spans="2:14" x14ac:dyDescent="0.2">
      <c r="B6" s="26"/>
      <c r="C6" s="23" t="s">
        <v>11</v>
      </c>
      <c r="D6" s="24"/>
      <c r="E6" s="24"/>
      <c r="F6" s="25"/>
      <c r="G6" s="23" t="s">
        <v>12</v>
      </c>
      <c r="H6" s="24"/>
      <c r="I6" s="24"/>
      <c r="J6" s="25"/>
      <c r="K6" s="23" t="s">
        <v>10</v>
      </c>
      <c r="L6" s="24"/>
      <c r="M6" s="24"/>
      <c r="N6" s="25"/>
    </row>
    <row r="7" spans="2:14" x14ac:dyDescent="0.2">
      <c r="B7" s="26"/>
      <c r="C7" s="13" t="s">
        <v>3</v>
      </c>
      <c r="D7" s="14" t="s">
        <v>4</v>
      </c>
      <c r="E7" s="14" t="s">
        <v>5</v>
      </c>
      <c r="F7" s="14" t="s">
        <v>6</v>
      </c>
      <c r="G7" s="14" t="s">
        <v>3</v>
      </c>
      <c r="H7" s="14" t="s">
        <v>4</v>
      </c>
      <c r="I7" s="14" t="s">
        <v>5</v>
      </c>
      <c r="J7" s="14" t="s">
        <v>6</v>
      </c>
      <c r="K7" s="14" t="s">
        <v>3</v>
      </c>
      <c r="L7" s="14" t="s">
        <v>4</v>
      </c>
      <c r="M7" s="14" t="s">
        <v>5</v>
      </c>
      <c r="N7" s="14" t="s">
        <v>6</v>
      </c>
    </row>
    <row r="8" spans="2:14" x14ac:dyDescent="0.2">
      <c r="B8" s="14" t="s">
        <v>31</v>
      </c>
      <c r="C8" s="17">
        <v>5</v>
      </c>
      <c r="D8" s="18">
        <f>C8/C$10</f>
        <v>0.25</v>
      </c>
      <c r="E8" s="19">
        <v>11</v>
      </c>
      <c r="F8" s="19">
        <f>C8*E8</f>
        <v>55</v>
      </c>
      <c r="G8" s="20">
        <v>0</v>
      </c>
      <c r="H8" s="18">
        <f>G8/G$10</f>
        <v>0</v>
      </c>
      <c r="I8" s="19">
        <v>11</v>
      </c>
      <c r="J8" s="19">
        <f>G8*I8</f>
        <v>0</v>
      </c>
      <c r="K8" s="20">
        <f>C8+G8</f>
        <v>5</v>
      </c>
      <c r="L8" s="18">
        <f>K8/K$10</f>
        <v>0.2</v>
      </c>
      <c r="M8" s="19">
        <v>14</v>
      </c>
      <c r="N8" s="19">
        <f>K8*M8</f>
        <v>70</v>
      </c>
    </row>
    <row r="9" spans="2:14" x14ac:dyDescent="0.2">
      <c r="B9" s="14" t="s">
        <v>32</v>
      </c>
      <c r="C9" s="17">
        <v>15</v>
      </c>
      <c r="D9" s="18">
        <f>C9/C$10</f>
        <v>0.75</v>
      </c>
      <c r="E9" s="19">
        <v>9</v>
      </c>
      <c r="F9" s="19">
        <f>C9*E9</f>
        <v>135</v>
      </c>
      <c r="G9" s="20">
        <v>5</v>
      </c>
      <c r="H9" s="18">
        <f>G9/G$10</f>
        <v>1</v>
      </c>
      <c r="I9" s="19">
        <v>9</v>
      </c>
      <c r="J9" s="19">
        <f>G9*I9</f>
        <v>45</v>
      </c>
      <c r="K9" s="20">
        <f>C9+G9</f>
        <v>20</v>
      </c>
      <c r="L9" s="18">
        <f>K9/K$10</f>
        <v>0.8</v>
      </c>
      <c r="M9" s="19">
        <v>12.5</v>
      </c>
      <c r="N9" s="19">
        <f>K9*M9</f>
        <v>250</v>
      </c>
    </row>
    <row r="10" spans="2:14" x14ac:dyDescent="0.2">
      <c r="B10" s="14" t="s">
        <v>8</v>
      </c>
      <c r="C10" s="20">
        <f>SUM(C8:C9)</f>
        <v>20</v>
      </c>
      <c r="D10" s="18">
        <f>SUM(D8:D9)</f>
        <v>1</v>
      </c>
      <c r="E10" s="19">
        <f>F10/C10</f>
        <v>9.5</v>
      </c>
      <c r="F10" s="19">
        <f>SUM(F8:F9)</f>
        <v>190</v>
      </c>
      <c r="G10" s="20">
        <f>SUM(G8:G9)</f>
        <v>5</v>
      </c>
      <c r="H10" s="18">
        <f>SUM(H8:H9)</f>
        <v>1</v>
      </c>
      <c r="I10" s="19">
        <f>J10/G10</f>
        <v>9</v>
      </c>
      <c r="J10" s="19">
        <f>SUM(J8:J9)</f>
        <v>45</v>
      </c>
      <c r="K10" s="20">
        <f>SUM(K8:K9)</f>
        <v>25</v>
      </c>
      <c r="L10" s="18">
        <f>SUM(L8:L9)</f>
        <v>1</v>
      </c>
      <c r="M10" s="19">
        <f>N10/K10</f>
        <v>12.8</v>
      </c>
      <c r="N10" s="19">
        <f>SUM(N8:N9)</f>
        <v>320</v>
      </c>
    </row>
    <row r="11" spans="2:14" x14ac:dyDescent="0.2">
      <c r="B11" s="7"/>
    </row>
    <row r="12" spans="2:14" ht="19.2" x14ac:dyDescent="0.2">
      <c r="B12" s="8" t="s">
        <v>7</v>
      </c>
      <c r="N12" s="2" t="s">
        <v>27</v>
      </c>
    </row>
    <row r="13" spans="2:14" x14ac:dyDescent="0.2">
      <c r="B13" s="21"/>
      <c r="C13" s="23" t="s">
        <v>0</v>
      </c>
      <c r="D13" s="24"/>
      <c r="E13" s="24"/>
      <c r="F13" s="25"/>
      <c r="G13" s="23" t="s">
        <v>13</v>
      </c>
      <c r="H13" s="24"/>
      <c r="I13" s="24"/>
      <c r="J13" s="25"/>
      <c r="K13" s="23" t="s">
        <v>1</v>
      </c>
      <c r="L13" s="24"/>
      <c r="M13" s="24"/>
      <c r="N13" s="25"/>
    </row>
    <row r="14" spans="2:14" x14ac:dyDescent="0.2">
      <c r="B14" s="22"/>
      <c r="C14" s="14" t="s">
        <v>3</v>
      </c>
      <c r="D14" s="14" t="s">
        <v>4</v>
      </c>
      <c r="E14" s="14" t="s">
        <v>5</v>
      </c>
      <c r="F14" s="14" t="s">
        <v>6</v>
      </c>
      <c r="G14" s="14" t="s">
        <v>3</v>
      </c>
      <c r="H14" s="14" t="s">
        <v>4</v>
      </c>
      <c r="I14" s="14" t="s">
        <v>5</v>
      </c>
      <c r="J14" s="14" t="s">
        <v>6</v>
      </c>
      <c r="K14" s="14" t="s">
        <v>3</v>
      </c>
      <c r="L14" s="14" t="s">
        <v>4</v>
      </c>
      <c r="M14" s="14" t="s">
        <v>5</v>
      </c>
      <c r="N14" s="14" t="s">
        <v>6</v>
      </c>
    </row>
    <row r="15" spans="2:14" x14ac:dyDescent="0.2">
      <c r="B15" s="14" t="s">
        <v>33</v>
      </c>
      <c r="C15" s="20">
        <v>6</v>
      </c>
      <c r="D15" s="18">
        <f>C15/C$19</f>
        <v>0.33333333333333331</v>
      </c>
      <c r="E15" s="19">
        <v>7</v>
      </c>
      <c r="F15" s="19">
        <f>C15*E15</f>
        <v>42</v>
      </c>
      <c r="G15" s="20">
        <v>2</v>
      </c>
      <c r="H15" s="18">
        <f>G15/G$19</f>
        <v>0.33333333333333331</v>
      </c>
      <c r="I15" s="19">
        <v>7</v>
      </c>
      <c r="J15" s="19">
        <f>G15*I15</f>
        <v>14</v>
      </c>
      <c r="K15" s="20">
        <v>10</v>
      </c>
      <c r="L15" s="18">
        <f>K15/K$19</f>
        <v>0.1</v>
      </c>
      <c r="M15" s="19">
        <v>7</v>
      </c>
      <c r="N15" s="19">
        <f>K15*M15</f>
        <v>70</v>
      </c>
    </row>
    <row r="16" spans="2:14" x14ac:dyDescent="0.2">
      <c r="B16" s="14" t="s">
        <v>34</v>
      </c>
      <c r="C16" s="20">
        <v>6</v>
      </c>
      <c r="D16" s="18">
        <f>C16/C$19</f>
        <v>0.33333333333333331</v>
      </c>
      <c r="E16" s="19">
        <v>5.6</v>
      </c>
      <c r="F16" s="19">
        <f>C16*E16</f>
        <v>33.599999999999994</v>
      </c>
      <c r="G16" s="20">
        <v>2</v>
      </c>
      <c r="H16" s="18">
        <f>G16/G$19</f>
        <v>0.33333333333333331</v>
      </c>
      <c r="I16" s="19">
        <v>5.6</v>
      </c>
      <c r="J16" s="19">
        <f>G16*I16</f>
        <v>11.2</v>
      </c>
      <c r="K16" s="20">
        <v>20</v>
      </c>
      <c r="L16" s="18">
        <f>K16/K$19</f>
        <v>0.2</v>
      </c>
      <c r="M16" s="19">
        <v>5.6</v>
      </c>
      <c r="N16" s="19">
        <f>K16*M16</f>
        <v>112</v>
      </c>
    </row>
    <row r="17" spans="2:14" x14ac:dyDescent="0.2">
      <c r="B17" s="14" t="s">
        <v>35</v>
      </c>
      <c r="C17" s="20">
        <v>3</v>
      </c>
      <c r="D17" s="18">
        <f>C17/C$19</f>
        <v>0.16666666666666666</v>
      </c>
      <c r="E17" s="19">
        <v>4.4000000000000004</v>
      </c>
      <c r="F17" s="19">
        <f>C17*E17</f>
        <v>13.200000000000001</v>
      </c>
      <c r="G17" s="20">
        <v>1</v>
      </c>
      <c r="H17" s="18">
        <f>G17/G$19</f>
        <v>0.16666666666666666</v>
      </c>
      <c r="I17" s="19">
        <v>4.4000000000000004</v>
      </c>
      <c r="J17" s="19">
        <f>G17*I17</f>
        <v>4.4000000000000004</v>
      </c>
      <c r="K17" s="20">
        <v>60</v>
      </c>
      <c r="L17" s="18">
        <f>K17/K$19</f>
        <v>0.6</v>
      </c>
      <c r="M17" s="19">
        <v>4.4000000000000004</v>
      </c>
      <c r="N17" s="19">
        <f>K17*M17</f>
        <v>264</v>
      </c>
    </row>
    <row r="18" spans="2:14" x14ac:dyDescent="0.2">
      <c r="B18" s="14" t="s">
        <v>36</v>
      </c>
      <c r="C18" s="20">
        <v>3</v>
      </c>
      <c r="D18" s="18">
        <f>C18/C$19</f>
        <v>0.16666666666666666</v>
      </c>
      <c r="E18" s="19">
        <v>3.2</v>
      </c>
      <c r="F18" s="19">
        <f>C18*E18</f>
        <v>9.6000000000000014</v>
      </c>
      <c r="G18" s="20">
        <v>1</v>
      </c>
      <c r="H18" s="18">
        <f>G18/G$19</f>
        <v>0.16666666666666666</v>
      </c>
      <c r="I18" s="19">
        <v>3.2</v>
      </c>
      <c r="J18" s="19">
        <f>G18*I18</f>
        <v>3.2</v>
      </c>
      <c r="K18" s="20">
        <v>10</v>
      </c>
      <c r="L18" s="18">
        <f>K18/K$19</f>
        <v>0.1</v>
      </c>
      <c r="M18" s="19">
        <v>3.2</v>
      </c>
      <c r="N18" s="19">
        <f>K18*M18</f>
        <v>32</v>
      </c>
    </row>
    <row r="19" spans="2:14" x14ac:dyDescent="0.2">
      <c r="B19" s="14" t="s">
        <v>8</v>
      </c>
      <c r="C19" s="20">
        <f>SUM(C15:C18)</f>
        <v>18</v>
      </c>
      <c r="D19" s="18">
        <f>C19/C$19</f>
        <v>1</v>
      </c>
      <c r="E19" s="19">
        <f>F19/C19</f>
        <v>5.4666666666666668</v>
      </c>
      <c r="F19" s="19">
        <f>SUM(F15:F18)</f>
        <v>98.4</v>
      </c>
      <c r="G19" s="20">
        <f>SUM(G15:G18)</f>
        <v>6</v>
      </c>
      <c r="H19" s="18">
        <f>G19/G$19</f>
        <v>1</v>
      </c>
      <c r="I19" s="19">
        <f>J19/G19</f>
        <v>5.4666666666666677</v>
      </c>
      <c r="J19" s="19">
        <f>SUM(J15:J18)</f>
        <v>32.800000000000004</v>
      </c>
      <c r="K19" s="20">
        <f>SUM(K15:K18)</f>
        <v>100</v>
      </c>
      <c r="L19" s="18">
        <f>K19/K$19</f>
        <v>1</v>
      </c>
      <c r="M19" s="19">
        <f>N19/K19</f>
        <v>4.78</v>
      </c>
      <c r="N19" s="19">
        <f>SUM(N15:N18)</f>
        <v>478</v>
      </c>
    </row>
    <row r="21" spans="2:14" ht="19.2" x14ac:dyDescent="0.2">
      <c r="B21" s="8" t="s">
        <v>23</v>
      </c>
      <c r="J21" s="2" t="s">
        <v>27</v>
      </c>
    </row>
    <row r="22" spans="2:14" x14ac:dyDescent="0.2">
      <c r="B22" s="21"/>
      <c r="C22" s="23" t="s">
        <v>2</v>
      </c>
      <c r="D22" s="24"/>
      <c r="E22" s="24"/>
      <c r="F22" s="25"/>
      <c r="G22" s="23" t="s">
        <v>14</v>
      </c>
      <c r="H22" s="24"/>
      <c r="I22" s="24"/>
      <c r="J22" s="25"/>
    </row>
    <row r="23" spans="2:14" x14ac:dyDescent="0.2">
      <c r="B23" s="22"/>
      <c r="C23" s="14" t="s">
        <v>3</v>
      </c>
      <c r="D23" s="14" t="s">
        <v>4</v>
      </c>
      <c r="E23" s="14" t="s">
        <v>5</v>
      </c>
      <c r="F23" s="14" t="s">
        <v>6</v>
      </c>
      <c r="G23" s="14" t="s">
        <v>3</v>
      </c>
      <c r="H23" s="14" t="s">
        <v>4</v>
      </c>
      <c r="I23" s="14" t="s">
        <v>5</v>
      </c>
      <c r="J23" s="14" t="s">
        <v>6</v>
      </c>
    </row>
    <row r="24" spans="2:14" x14ac:dyDescent="0.2">
      <c r="B24" s="14" t="s">
        <v>33</v>
      </c>
      <c r="C24" s="20">
        <v>2</v>
      </c>
      <c r="D24" s="4">
        <f>C24/C$28</f>
        <v>0.125</v>
      </c>
      <c r="E24" s="5">
        <v>7</v>
      </c>
      <c r="F24" s="5">
        <f>C24*E24</f>
        <v>14</v>
      </c>
      <c r="G24" s="6">
        <f>C15+G15+K15+C24</f>
        <v>20</v>
      </c>
      <c r="H24" s="4">
        <f>G24/G$28</f>
        <v>0.14285714285714285</v>
      </c>
      <c r="I24" s="5">
        <v>7</v>
      </c>
      <c r="J24" s="5">
        <f>G24*I24</f>
        <v>140</v>
      </c>
    </row>
    <row r="25" spans="2:14" x14ac:dyDescent="0.2">
      <c r="B25" s="14" t="s">
        <v>34</v>
      </c>
      <c r="C25" s="20">
        <v>2</v>
      </c>
      <c r="D25" s="4">
        <f>C25/C$28</f>
        <v>0.125</v>
      </c>
      <c r="E25" s="5">
        <v>5.6</v>
      </c>
      <c r="F25" s="5">
        <f>C25*E25</f>
        <v>11.2</v>
      </c>
      <c r="G25" s="6">
        <f>C16+G16+K16+C25</f>
        <v>30</v>
      </c>
      <c r="H25" s="4">
        <f>G25/G$28</f>
        <v>0.21428571428571427</v>
      </c>
      <c r="I25" s="5">
        <v>5.6</v>
      </c>
      <c r="J25" s="5">
        <f>G25*I25</f>
        <v>168</v>
      </c>
    </row>
    <row r="26" spans="2:14" x14ac:dyDescent="0.2">
      <c r="B26" s="14" t="s">
        <v>35</v>
      </c>
      <c r="C26" s="20">
        <v>8</v>
      </c>
      <c r="D26" s="4">
        <f>C26/C$28</f>
        <v>0.5</v>
      </c>
      <c r="E26" s="5">
        <v>4.4000000000000004</v>
      </c>
      <c r="F26" s="5">
        <f>C26*E26</f>
        <v>35.200000000000003</v>
      </c>
      <c r="G26" s="6">
        <f>C17+G17+K17+C26</f>
        <v>72</v>
      </c>
      <c r="H26" s="4">
        <f>G26/G$28</f>
        <v>0.51428571428571423</v>
      </c>
      <c r="I26" s="5">
        <v>4.4000000000000004</v>
      </c>
      <c r="J26" s="5">
        <f>G26*I26</f>
        <v>316.8</v>
      </c>
    </row>
    <row r="27" spans="2:14" x14ac:dyDescent="0.2">
      <c r="B27" s="14" t="s">
        <v>36</v>
      </c>
      <c r="C27" s="20">
        <v>4</v>
      </c>
      <c r="D27" s="4">
        <f>C27/C$28</f>
        <v>0.25</v>
      </c>
      <c r="E27" s="5">
        <v>3.2</v>
      </c>
      <c r="F27" s="5">
        <f>C27*E27</f>
        <v>12.8</v>
      </c>
      <c r="G27" s="6">
        <f>C18+G18+K18+C27</f>
        <v>18</v>
      </c>
      <c r="H27" s="4">
        <f>G27/G$28</f>
        <v>0.12857142857142856</v>
      </c>
      <c r="I27" s="5">
        <v>3.2</v>
      </c>
      <c r="J27" s="5">
        <f>G27*I27</f>
        <v>57.6</v>
      </c>
    </row>
    <row r="28" spans="2:14" x14ac:dyDescent="0.2">
      <c r="B28" s="14" t="s">
        <v>8</v>
      </c>
      <c r="C28" s="6">
        <f>SUM(C24:C27)</f>
        <v>16</v>
      </c>
      <c r="D28" s="4">
        <f>C28/C$28</f>
        <v>1</v>
      </c>
      <c r="E28" s="5">
        <f>F28/C28</f>
        <v>4.5750000000000002</v>
      </c>
      <c r="F28" s="5">
        <f>SUM(F24:F27)</f>
        <v>73.2</v>
      </c>
      <c r="G28" s="6">
        <f>SUM(G24:G27)</f>
        <v>140</v>
      </c>
      <c r="H28" s="4">
        <f>G28/G$28</f>
        <v>1</v>
      </c>
      <c r="I28" s="5">
        <f>J28/G28</f>
        <v>4.8742857142857146</v>
      </c>
      <c r="J28" s="5">
        <f>SUM(J24:J27)</f>
        <v>682.4</v>
      </c>
    </row>
    <row r="30" spans="2:14" ht="19.2" x14ac:dyDescent="0.2">
      <c r="B30" s="8" t="s">
        <v>15</v>
      </c>
      <c r="F30" s="2" t="s">
        <v>28</v>
      </c>
      <c r="H30" s="3" t="s">
        <v>18</v>
      </c>
    </row>
    <row r="31" spans="2:14" x14ac:dyDescent="0.2">
      <c r="B31" s="21"/>
      <c r="C31" s="23" t="s">
        <v>16</v>
      </c>
      <c r="D31" s="24"/>
      <c r="E31" s="24"/>
      <c r="F31" s="25"/>
      <c r="H31" s="15"/>
      <c r="I31" s="16"/>
      <c r="J31" s="26" t="s">
        <v>17</v>
      </c>
      <c r="K31" s="26"/>
      <c r="L31" s="26"/>
      <c r="M31" s="26"/>
      <c r="N31" s="26"/>
    </row>
    <row r="32" spans="2:14" x14ac:dyDescent="0.2">
      <c r="B32" s="22"/>
      <c r="C32" s="14" t="s">
        <v>3</v>
      </c>
      <c r="D32" s="14" t="s">
        <v>4</v>
      </c>
      <c r="E32" s="14" t="s">
        <v>5</v>
      </c>
      <c r="F32" s="14" t="s">
        <v>6</v>
      </c>
      <c r="H32" s="23" t="s">
        <v>25</v>
      </c>
      <c r="I32" s="25"/>
      <c r="J32" s="14" t="s">
        <v>0</v>
      </c>
      <c r="K32" s="14" t="s">
        <v>13</v>
      </c>
      <c r="L32" s="14" t="s">
        <v>1</v>
      </c>
      <c r="M32" s="14" t="s">
        <v>2</v>
      </c>
      <c r="N32" s="14" t="s">
        <v>26</v>
      </c>
    </row>
    <row r="33" spans="2:14" x14ac:dyDescent="0.2">
      <c r="B33" s="14" t="s">
        <v>8</v>
      </c>
      <c r="C33" s="6">
        <f>K10+G28</f>
        <v>165</v>
      </c>
      <c r="D33" s="4">
        <v>1</v>
      </c>
      <c r="E33" s="5">
        <f>F33/C33</f>
        <v>6.0751515151515152</v>
      </c>
      <c r="F33" s="5">
        <f>N10+J28</f>
        <v>1002.4</v>
      </c>
      <c r="H33" s="9" t="s">
        <v>24</v>
      </c>
      <c r="I33" s="10"/>
      <c r="J33" s="4">
        <f>C19/$G$28</f>
        <v>0.12857142857142856</v>
      </c>
      <c r="K33" s="4">
        <f>G19/$G$28</f>
        <v>4.2857142857142858E-2</v>
      </c>
      <c r="L33" s="4">
        <f>K19/$G$28</f>
        <v>0.7142857142857143</v>
      </c>
      <c r="M33" s="4">
        <f>C28/$G$28</f>
        <v>0.11428571428571428</v>
      </c>
      <c r="N33" s="4">
        <f>SUM(J33:M33)</f>
        <v>1</v>
      </c>
    </row>
    <row r="35" spans="2:14" ht="19.2" x14ac:dyDescent="0.2">
      <c r="B35" s="8" t="s">
        <v>29</v>
      </c>
    </row>
    <row r="36" spans="2:14" x14ac:dyDescent="0.2">
      <c r="B36" s="15" t="s">
        <v>19</v>
      </c>
      <c r="C36" s="16"/>
      <c r="D36" s="11">
        <f>F33</f>
        <v>1002.4</v>
      </c>
      <c r="E36" s="10" t="s">
        <v>30</v>
      </c>
    </row>
    <row r="37" spans="2:14" x14ac:dyDescent="0.2">
      <c r="B37" s="15" t="s">
        <v>20</v>
      </c>
      <c r="C37" s="16"/>
      <c r="D37" s="11">
        <f>E33</f>
        <v>6.0751515151515152</v>
      </c>
      <c r="E37" s="10" t="s">
        <v>30</v>
      </c>
    </row>
    <row r="38" spans="2:14" x14ac:dyDescent="0.2">
      <c r="B38" s="15" t="s">
        <v>21</v>
      </c>
      <c r="C38" s="16"/>
      <c r="D38" s="12">
        <f>K10/C33</f>
        <v>0.15151515151515152</v>
      </c>
      <c r="E38" s="10"/>
    </row>
    <row r="39" spans="2:14" x14ac:dyDescent="0.2">
      <c r="B39" s="15" t="s">
        <v>22</v>
      </c>
      <c r="C39" s="16"/>
      <c r="D39" s="12">
        <f>M33</f>
        <v>0.11428571428571428</v>
      </c>
      <c r="E39" s="10"/>
    </row>
    <row r="40" spans="2:14" ht="6.75" customHeight="1" x14ac:dyDescent="0.2"/>
    <row r="41" spans="2:14" x14ac:dyDescent="0.2">
      <c r="B41" s="33" t="s">
        <v>38</v>
      </c>
      <c r="N41" s="34" t="s">
        <v>39</v>
      </c>
    </row>
  </sheetData>
  <mergeCells count="16">
    <mergeCell ref="B13:B14"/>
    <mergeCell ref="C13:F13"/>
    <mergeCell ref="G13:J13"/>
    <mergeCell ref="K13:N13"/>
    <mergeCell ref="B2:F3"/>
    <mergeCell ref="B6:B7"/>
    <mergeCell ref="C6:F6"/>
    <mergeCell ref="G6:J6"/>
    <mergeCell ref="K6:N6"/>
    <mergeCell ref="B22:B23"/>
    <mergeCell ref="C22:F22"/>
    <mergeCell ref="G22:J22"/>
    <mergeCell ref="B31:B32"/>
    <mergeCell ref="C31:F31"/>
    <mergeCell ref="J31:N31"/>
    <mergeCell ref="H32:I32"/>
  </mergeCells>
  <phoneticPr fontId="2"/>
  <printOptions horizontalCentered="1"/>
  <pageMargins left="0.23622047244094491" right="0.23622047244094491" top="0.17" bottom="0.19685039370078741" header="0.51181102362204722" footer="0.23622047244094491"/>
  <pageSetup paperSize="9" scale="83" orientation="portrait" r:id="rId1"/>
  <headerFooter alignWithMargins="0"/>
  <ignoredErrors>
    <ignoredError sqref="E10 I10 M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人員構成</vt:lpstr>
      <vt:lpstr>人員構成!Print_Area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shimamori_t</dc:creator>
  <cp:lastModifiedBy>大和恭子</cp:lastModifiedBy>
  <cp:lastPrinted>2015-07-15T07:45:02Z</cp:lastPrinted>
  <dcterms:created xsi:type="dcterms:W3CDTF">2006-07-23T04:36:14Z</dcterms:created>
  <dcterms:modified xsi:type="dcterms:W3CDTF">2020-02-19T06:47:59Z</dcterms:modified>
</cp:coreProperties>
</file>